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asekx0\Documents\"/>
    </mc:Choice>
  </mc:AlternateContent>
  <xr:revisionPtr revIDLastSave="0" documentId="13_ncr:1_{980E49FC-3721-4704-8622-F092347A98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ct Budget" sheetId="1" r:id="rId1"/>
    <sheet name="Ownership" sheetId="3" r:id="rId2"/>
    <sheet name="Subsidy &amp; Sales Price Limits" sheetId="7" r:id="rId3"/>
  </sheets>
  <definedNames>
    <definedName name="CashFlowCapRate">#REF!</definedName>
    <definedName name="CashFlowDebtServiceActualsCurrentYearAdjustedCashFlow">#REF!</definedName>
    <definedName name="CashFlowDebtServiceActualsCurrentYearAdjustedDebtServiceCoverage">#REF!</definedName>
    <definedName name="CashFlowDebtServiceActualsCurrentYearCashFlow">#REF!</definedName>
    <definedName name="CashFlowDebtServiceActualsCurrentYearDebtServiceCoverage">#REF!</definedName>
    <definedName name="CashFlowDebtServiceActualsCurrentYearFirstMortgage">#REF!</definedName>
    <definedName name="CashFlowDebtServiceActualsCurrentYearFirstMortgageMIP">#REF!</definedName>
    <definedName name="CashFlowDebtServiceActualsCurrentYearFundsFromDebtServicesReserve">#REF!</definedName>
    <definedName name="CashFlowDebtServiceActualsCurrentYearOther1">#REF!</definedName>
    <definedName name="CashFlowDebtServiceActualsCurrentYearOther2">#REF!</definedName>
    <definedName name="CashFlowDebtServiceActualsCurrentYearSubordinatedDebtPaymentsLenderLoan1">#REF!</definedName>
    <definedName name="CashFlowDebtServiceActualsCurrentYearSubordinatedDebtPaymentsLenderLoan2">#REF!</definedName>
    <definedName name="CashFlowDebtServiceActualsCurrentYearSubordinatedDebtPaymentsLenderLoan3">#REF!</definedName>
    <definedName name="CashFlowDebtServiceActualsCurrentYearSubordinatedDebtPaymentsLenderLoan4">#REF!</definedName>
    <definedName name="CashFlowDebtServiceActualsCurrentYearSubordinatedDebtPaymentsLenderLoan5">#REF!</definedName>
    <definedName name="CashFlowDebtServiceActualsCurrentYearSubordinatedDebtPaymentsLenderLoan6">#REF!</definedName>
    <definedName name="CashFlowDebtServiceActualsCurrentYearTIFSupportedMortgage">#REF!</definedName>
    <definedName name="CashFlowDebtServiceActualsCurrentYearTotalDebtService">#REF!</definedName>
    <definedName name="CashFlowDebtServiceActualsOneYearAgoAdjustedCashFlow">#REF!</definedName>
    <definedName name="CashFlowDebtServiceActualsOneYearAgoAdustedDebtServiceCoverage">#REF!</definedName>
    <definedName name="CashFlowDebtServiceActualsOneYearAgoCashFlow">#REF!</definedName>
    <definedName name="CashFlowDebtServiceActualsOneYearAgoFirstMortgage">#REF!</definedName>
    <definedName name="CashFlowDebtServiceActualsOneYearAgoFundsFromDebtServicesReserve">#REF!</definedName>
    <definedName name="CashFlowDebtServiceActualsOneYearAgoMIP">#REF!</definedName>
    <definedName name="CashFlowDebtServiceActualsOneYearAgoOther1">#REF!</definedName>
    <definedName name="CashFlowDebtServiceActualsOneYearAgoOther2">#REF!</definedName>
    <definedName name="CashFlowDebtServiceActualsOneYearAgoSubordinatedDebtPaymentsLenderLoan1">#REF!</definedName>
    <definedName name="CashFlowDebtServiceActualsOneYearAgoSubordinatedDebtPaymentsLenderLoan2">#REF!</definedName>
    <definedName name="CashFlowDebtServiceActualsOneYearAgoSubordinatedDebtPaymentsLenderLoan3">#REF!</definedName>
    <definedName name="CashFlowDebtServiceActualsOneYearAgoSubordinatedDebtPaymentsLenderLoan4">#REF!</definedName>
    <definedName name="CashFlowDebtServiceActualsOneYearAgoSubordinatedDebtPaymentsLenderLoan5">#REF!</definedName>
    <definedName name="CashFlowDebtServiceActualsOneYearAgoSubordinatedDebtPaymentsLenderLoan6">#REF!</definedName>
    <definedName name="CashFlowDebtServiceActualsOneYearAgoTIFSupportedMortgage">#REF!</definedName>
    <definedName name="CashFlowDebtServiceActualsOneYearAgoTotalDebtService">#REF!</definedName>
    <definedName name="CashFlowDebtServiceActualsOneYearAgoTotalDebtServiceCoverage">#REF!</definedName>
    <definedName name="CashFlowDebtServiceActualsTwoYearsAdjustedCashFlow">#REF!</definedName>
    <definedName name="CashFlowDebtServiceActualsTwoYearsAdjustedDebtServiceCoverage">#REF!</definedName>
    <definedName name="CashFlowDebtServiceActualsTwoYearsAgoFirstMortgage">#REF!</definedName>
    <definedName name="CashFlowDebtServiceActualsTwoYearsAgoMIP">#REF!</definedName>
    <definedName name="CashFlowDebtServiceActualsTwoYearsAgoSubordinatedDebtPaymentsLenderLoan1">#REF!</definedName>
    <definedName name="CashFlowDebtServiceActualsTwoYearsAgoSubordinatedDebtPaymentsLenderLoan2">#REF!</definedName>
    <definedName name="CashFlowDebtServiceActualsTwoYearsAgoSubordinatedDebtPaymentsLenderLoan3">#REF!</definedName>
    <definedName name="CashFlowDebtServiceActualsTwoYearsAgoSubordinatedDebtPaymentsLenderLoan4">#REF!</definedName>
    <definedName name="CashFlowDebtServiceActualsTwoYearsAgoSubordinatedDebtPaymentsLenderLoan5">#REF!</definedName>
    <definedName name="CashFlowDebtServiceActualsTwoYearsAgoSubordinatedDebtPaymentsLenderLoan6">#REF!</definedName>
    <definedName name="CashFlowDebtServiceActualsTwoYearsAgoTFSupportedMortgage">#REF!</definedName>
    <definedName name="CashFlowDebtServiceActualsTwoYearsCashFlow">#REF!</definedName>
    <definedName name="CashFlowDebtServiceActualsTwoYearsCoverage">#REF!</definedName>
    <definedName name="CashFlowDebtServiceActualsTwoYearsFundsFromDebtServicesReserve">#REF!</definedName>
    <definedName name="CashFlowDebtServiceActualsTwoYearsOther1">#REF!</definedName>
    <definedName name="CashFlowDebtServiceActualsTwoYearsOther2">#REF!</definedName>
    <definedName name="CashFlowDebtServiceActualsTwoYearsTotal">#REF!</definedName>
    <definedName name="CashFlowDebtServiceActualsYear15AdjustedCashFlow">#REF!</definedName>
    <definedName name="CashFlowDebtServiceActualsYear15CashFlow">#REF!</definedName>
    <definedName name="CashFlowDebtServiceActualsYear15DebtServiceCoverage">#REF!</definedName>
    <definedName name="CashFlowDebtServiceActualsYear15FundsFromDebtServicesReserve">#REF!</definedName>
    <definedName name="CashFlowDebtServiceActualsYear15TotalDebtService">#REF!</definedName>
    <definedName name="CashFlowDebtServiceAdjustedCoverageYear1">#REF!</definedName>
    <definedName name="CashFlowDebtServiceOther1Year1">#REF!</definedName>
    <definedName name="CashFlowDebtServiceOther1Year10">#REF!</definedName>
    <definedName name="CashFlowDebtServiceOther1Year11">#REF!</definedName>
    <definedName name="CashFlowDebtServiceOther1Year12">#REF!</definedName>
    <definedName name="CashFlowDebtServiceOther1Year13">#REF!</definedName>
    <definedName name="CashFlowDebtServiceOther1Year14">#REF!</definedName>
    <definedName name="CashFlowDebtServiceOther1Year15">#REF!</definedName>
    <definedName name="CashFlowDebtServiceOther1Year2">#REF!</definedName>
    <definedName name="CashFlowDebtServiceOther1Year3">#REF!</definedName>
    <definedName name="CashFlowDebtServiceOther1Year4">#REF!</definedName>
    <definedName name="CashFlowDebtServiceOther1Year5">#REF!</definedName>
    <definedName name="CashFlowDebtServiceOther1Year6">#REF!</definedName>
    <definedName name="CashFlowDebtServiceOther1Year7">#REF!</definedName>
    <definedName name="CashFlowDebtServiceOther1Year8">#REF!</definedName>
    <definedName name="CashFlowDebtServiceOther1Year9">#REF!</definedName>
    <definedName name="CashFlowDebtServiceOther2Year1">#REF!</definedName>
    <definedName name="CashFlowDebtServiceOther2Year10">#REF!</definedName>
    <definedName name="CashFlowDebtServiceOther2Year11">#REF!</definedName>
    <definedName name="CashFlowDebtServiceOther2Year12">#REF!</definedName>
    <definedName name="CashFlowDebtServiceOther2Year13">#REF!</definedName>
    <definedName name="CashFlowDebtServiceOther2Year14">#REF!</definedName>
    <definedName name="CashFlowDebtServiceOther2Year15">#REF!</definedName>
    <definedName name="CashFlowDebtServiceOther2Year2">#REF!</definedName>
    <definedName name="CashFlowDebtServiceOther2Year3">#REF!</definedName>
    <definedName name="CashFlowDebtServiceOther2Year4">#REF!</definedName>
    <definedName name="CashFlowDebtServiceOther2Year5">#REF!</definedName>
    <definedName name="CashFlowDebtServiceOther2Year6">#REF!</definedName>
    <definedName name="CashFlowDebtServiceOther2Year7">#REF!</definedName>
    <definedName name="CashFlowDebtServiceOther2Year8">#REF!</definedName>
    <definedName name="CashFlowDebtServiceOther2Year9">#REF!</definedName>
    <definedName name="CashFlowDebtServicesDeveCostsReservesAmount">#REF!</definedName>
    <definedName name="CashFlowdebtservYe15">#REF!</definedName>
    <definedName name="CashFlowExpenseInflator">#REF!</definedName>
    <definedName name="CashFlowExpensesActualsCurrentYearAdministrativeExpenses">#REF!</definedName>
    <definedName name="CashFlowExpensesActualsCurrentYearEffectiveGrossExpense">#REF!</definedName>
    <definedName name="CashFlowExpensesActualsCurrentYearInsurance">#REF!</definedName>
    <definedName name="CashFlowExpensesActualsCurrentYearMaintenanceExpenses">#REF!</definedName>
    <definedName name="CashFlowExpensesActualsCurrentYearNetOperatingIncome">#REF!</definedName>
    <definedName name="CashFlowExpensesActualsCurrentYearPropertyManagementFee">#REF!</definedName>
    <definedName name="CashFlowExpensesActualsCurrentYearRealEstateTaxes">#REF!</definedName>
    <definedName name="CashFlowExpensesActualsCurrentYearReserves">#REF!</definedName>
    <definedName name="CashFlowExpensesActualsCurrentYearTemporaryIncome">#REF!</definedName>
    <definedName name="CashFlowExpensesActualsCurrentYearTotalIncomeForDebtService">#REF!</definedName>
    <definedName name="CashFlowExpensesActualsCurrentYearUniqueOperatingExpenses">#REF!</definedName>
    <definedName name="CashFlowExpensesActualsCurrentYearUtilities">#REF!</definedName>
    <definedName name="CashFlowExpensesActualsOneYearAgoAdministrativeExpenses">#REF!</definedName>
    <definedName name="CashFlowExpensesActualsOneYearAgoEffectiveGrossExpense">#REF!</definedName>
    <definedName name="CashFlowExpensesActualsOneYearAgoInsurance">#REF!</definedName>
    <definedName name="CashFlowExpensesActualsOneYearAgoMaintenanceExpenses">#REF!</definedName>
    <definedName name="CashFlowExpensesActualsOneYearAgoNetOperatingIncome">#REF!</definedName>
    <definedName name="CashFlowExpensesActualsOneYearAgoPropertyManagementFee">#REF!</definedName>
    <definedName name="CashFlowExpensesActualsOneYearAgoRealEstateTaxes">#REF!</definedName>
    <definedName name="CashFlowExpensesActualsOneYearAgoReserves">#REF!</definedName>
    <definedName name="CashFlowExpensesActualsOneYearAgoTemporaryIncome">#REF!</definedName>
    <definedName name="CashFlowExpensesActualsOneYearAgoTotalIncomeForDebtService">#REF!</definedName>
    <definedName name="CashFlowExpensesActualsOneYearAgoUniqueOperatingExpenses">#REF!</definedName>
    <definedName name="CashFlowExpensesActualsOneYearAgoUtilities">#REF!</definedName>
    <definedName name="CashFlowExpensesActualsTwoYearAgoAdministrativeExpenses">#REF!</definedName>
    <definedName name="CashFlowExpensesActualsTwoYearAgoEffectiveGrossExpense">#REF!</definedName>
    <definedName name="CashFlowExpensesActualsTwoYearAgoInsurance">#REF!</definedName>
    <definedName name="CashFlowExpensesActualsTwoYearAgoMaintenanceExpenses">#REF!</definedName>
    <definedName name="CashFlowExpensesActualsTwoYearAgoNetOperatingIncome">#REF!</definedName>
    <definedName name="CashFlowExpensesActualsTwoYearAgoPropertyManagementFee">#REF!</definedName>
    <definedName name="CashFlowExpensesActualsTwoYearAgoRealEstateTaxes">#REF!</definedName>
    <definedName name="CashFlowExpensesActualsTwoYearAgoReserves">#REF!</definedName>
    <definedName name="CashFlowExpensesActualsTwoYearAgoTemporaryIncome">#REF!</definedName>
    <definedName name="CashFlowExpensesActualsTwoYearAgoTotalIncomeForDebtService">#REF!</definedName>
    <definedName name="CashFlowExpensesActualsTwoYearAgoUniqueOperatingExpenses">#REF!</definedName>
    <definedName name="CashFlowExpensesActualsTwoYearAgoUtilities">#REF!</definedName>
    <definedName name="CashFlowExpensesBeginInYearAdministrativeExpenses">#REF!</definedName>
    <definedName name="CashFlowExpensesBeginInYearInsurance">#REF!</definedName>
    <definedName name="CashFlowExpensesBeginInYearMaintenanceExpenses">#REF!</definedName>
    <definedName name="CashFlowExpensesBeginInYearPropertyManagementFee">#REF!</definedName>
    <definedName name="CashFlowExpensesBeginInYearRealEstateTaxes">#REF!</definedName>
    <definedName name="CashFlowExpensesBeginInYearReserves">#REF!</definedName>
    <definedName name="CashFlowExpensesBeginInYearUniqueOperatingExpenses">#REF!</definedName>
    <definedName name="CashFlowExpensesBeginInYearUtilities">#REF!</definedName>
    <definedName name="CashFlowExpensesEffectiveGrossExpense">#REF!</definedName>
    <definedName name="CashFlowExpensesFutureInflatorAdministrativeExpenses">#REF!</definedName>
    <definedName name="CashFlowExpensesFutureInflatorInsurance">#REF!</definedName>
    <definedName name="CashFlowExpensesFutureInflatorMaintenanceExpenses">#REF!</definedName>
    <definedName name="CashFlowExpensesFutureInflatorPropertyManagementFee">#REF!</definedName>
    <definedName name="CashFlowExpensesFutureInflatorRealEstateTaxes">#REF!</definedName>
    <definedName name="CashFlowExpensesFutureInflatorReserves">#REF!</definedName>
    <definedName name="CashFlowExpensesFutureInflatorUniqueOperatingExpenses">#REF!</definedName>
    <definedName name="CashFlowExpensesFutureInflatorUtilities">#REF!</definedName>
    <definedName name="CashFlowExpensesInitialInflatorAdministrativeExpenses">#REF!</definedName>
    <definedName name="CashFlowExpensesInitialInflatorInsurance">#REF!</definedName>
    <definedName name="CashFlowExpensesInitialInflatorMaintenanceExpenses">#REF!</definedName>
    <definedName name="CashFlowExpensesInitialInflatorPropertyManagementFee">#REF!</definedName>
    <definedName name="CashFlowExpensesInitialInflatorRealEstateTaxes">#REF!</definedName>
    <definedName name="CashFlowExpensesInitialInflatorReserves">#REF!</definedName>
    <definedName name="CashFlowExpensesInitialInflatorUniqueOperatingExpenses">#REF!</definedName>
    <definedName name="CashFlowExpensesInitialInflatorUtilities">#REF!</definedName>
    <definedName name="CashFlowExpensesPaidFromAvailableCash1Year1">#REF!</definedName>
    <definedName name="CashFlowExpensesPaidFromAvailableCash1Year10">#REF!</definedName>
    <definedName name="CashFlowExpensesPaidFromAvailableCash1Year11">#REF!</definedName>
    <definedName name="CashFlowExpensesPaidFromAvailableCash1Year12">#REF!</definedName>
    <definedName name="CashFlowExpensesPaidFromAvailableCash1Year13">#REF!</definedName>
    <definedName name="CashFlowExpensesPaidFromAvailableCash1Year14">#REF!</definedName>
    <definedName name="CashFlowExpensesPaidFromAvailableCash1Year15">#REF!</definedName>
    <definedName name="CashFlowExpensesPaidFromAvailableCash1Year2">#REF!</definedName>
    <definedName name="CashFlowExpensesPaidFromAvailableCash1Year3">#REF!</definedName>
    <definedName name="CashFlowExpensesPaidFromAvailableCash1Year4">#REF!</definedName>
    <definedName name="CashFlowExpensesPaidFromAvailableCash1Year5">#REF!</definedName>
    <definedName name="CashFlowExpensesPaidFromAvailableCash1Year6">#REF!</definedName>
    <definedName name="CashFlowExpensesPaidFromAvailableCash1Year7">#REF!</definedName>
    <definedName name="CashFlowExpensesPaidFromAvailableCash1Year8">#REF!</definedName>
    <definedName name="CashFlowExpensesPaidFromAvailableCash1Year9">#REF!</definedName>
    <definedName name="CashFlowExpensesPaidFromAvailableCash2Year1">#REF!</definedName>
    <definedName name="CashFlowExpensesPaidFromAvailableCash2Year10">#REF!</definedName>
    <definedName name="CashFlowExpensesPaidFromAvailableCash2Year11">#REF!</definedName>
    <definedName name="CashFlowExpensesPaidFromAvailableCash2Year12">#REF!</definedName>
    <definedName name="CashFlowExpensesPaidFromAvailableCash2Year13">#REF!</definedName>
    <definedName name="CashFlowExpensesPaidFromAvailableCash2Year14">#REF!</definedName>
    <definedName name="CashFlowExpensesPaidFromAvailableCash2Year15">#REF!</definedName>
    <definedName name="CashFlowExpensesPaidFromAvailableCash2Year2">#REF!</definedName>
    <definedName name="CashFlowExpensesPaidFromAvailableCash2Year3">#REF!</definedName>
    <definedName name="CashFlowExpensesPaidFromAvailableCash2Year4">#REF!</definedName>
    <definedName name="CashFlowExpensesPaidFromAvailableCash2Year5">#REF!</definedName>
    <definedName name="CashFlowExpensesPaidFromAvailableCash2Year6">#REF!</definedName>
    <definedName name="CashFlowExpensesPaidFromAvailableCash2Year7">#REF!</definedName>
    <definedName name="CashFlowExpensesPaidFromAvailableCash2Year8">#REF!</definedName>
    <definedName name="CashFlowExpensesPaidFromAvailableCash2Year9">#REF!</definedName>
    <definedName name="CashFlowExpensesPaidFromAvailableCash3Year1">#REF!</definedName>
    <definedName name="CashFlowExpensesPaidFromAvailableCash3Year10">#REF!</definedName>
    <definedName name="CashFlowExpensesPaidFromAvailableCash3Year11">#REF!</definedName>
    <definedName name="CashFlowExpensesPaidFromAvailableCash3Year12">#REF!</definedName>
    <definedName name="CashFlowExpensesPaidFromAvailableCash3Year13">#REF!</definedName>
    <definedName name="CashFlowExpensesPaidFromAvailableCash3Year14">#REF!</definedName>
    <definedName name="CashFlowExpensesPaidFromAvailableCash3Year15">#REF!</definedName>
    <definedName name="CashFlowExpensesPaidFromAvailableCash3Year2">#REF!</definedName>
    <definedName name="CashFlowExpensesPaidFromAvailableCash3Year3">#REF!</definedName>
    <definedName name="CashFlowExpensesPaidFromAvailableCash3Year4">#REF!</definedName>
    <definedName name="CashFlowExpensesPaidFromAvailableCash3Year5">#REF!</definedName>
    <definedName name="CashFlowExpensesPaidFromAvailableCash3Year6">#REF!</definedName>
    <definedName name="CashFlowExpensesPaidFromAvailableCash3Year7">#REF!</definedName>
    <definedName name="CashFlowExpensesPaidFromAvailableCash3Year8">#REF!</definedName>
    <definedName name="CashFlowExpensesPaidFromAvailableCash3Year9">#REF!</definedName>
    <definedName name="CashFlowExpensesPaidFromAvailableCash4Year1">#REF!</definedName>
    <definedName name="CashFlowExpensesPaidFromAvailableCash4Year10">#REF!</definedName>
    <definedName name="CashFlowExpensesPaidFromAvailableCash4Year11">#REF!</definedName>
    <definedName name="CashFlowExpensesPaidFromAvailableCash4Year12">#REF!</definedName>
    <definedName name="CashFlowExpensesPaidFromAvailableCash4Year13">#REF!</definedName>
    <definedName name="CashFlowExpensesPaidFromAvailableCash4Year14">#REF!</definedName>
    <definedName name="CashFlowExpensesPaidFromAvailableCash4Year15">#REF!</definedName>
    <definedName name="CashFlowExpensesPaidFromAvailableCash4Year2">#REF!</definedName>
    <definedName name="CashFlowExpensesPaidFromAvailableCash4Year3">#REF!</definedName>
    <definedName name="CashFlowExpensesPaidFromAvailableCash4Year4">#REF!</definedName>
    <definedName name="CashFlowExpensesPaidFromAvailableCash4Year5">#REF!</definedName>
    <definedName name="CashFlowExpensesPaidFromAvailableCash4Year6">#REF!</definedName>
    <definedName name="CashFlowExpensesPaidFromAvailableCash4Year7">#REF!</definedName>
    <definedName name="CashFlowExpensesPaidFromAvailableCash4Year8">#REF!</definedName>
    <definedName name="CashFlowExpensesPaidFromAvailableCash4Year9">#REF!</definedName>
    <definedName name="CashFlowExpensesPaidFromAvailableCash5Year1">#REF!</definedName>
    <definedName name="CashFlowExpensesPaidFromAvailableCash5Year10">#REF!</definedName>
    <definedName name="CashFlowExpensesPaidFromAvailableCash5Year11">#REF!</definedName>
    <definedName name="CashFlowExpensesPaidFromAvailableCash5Year12">#REF!</definedName>
    <definedName name="CashFlowExpensesPaidFromAvailableCash5Year13">#REF!</definedName>
    <definedName name="CashFlowExpensesPaidFromAvailableCash5Year14">#REF!</definedName>
    <definedName name="CashFlowExpensesPaidFromAvailableCash5Year15">#REF!</definedName>
    <definedName name="CashFlowExpensesPaidFromAvailableCash5Year2">#REF!</definedName>
    <definedName name="CashFlowExpensesPaidFromAvailableCash5Year3">#REF!</definedName>
    <definedName name="CashFlowExpensesPaidFromAvailableCash5Year4">#REF!</definedName>
    <definedName name="CashFlowExpensesPaidFromAvailableCash5Year5">#REF!</definedName>
    <definedName name="CashFlowExpensesPaidFromAvailableCash5Year6">#REF!</definedName>
    <definedName name="CashFlowExpensesPaidFromAvailableCash5Year7">#REF!</definedName>
    <definedName name="CashFlowExpensesPaidFromAvailableCash5Year8">#REF!</definedName>
    <definedName name="CashFlowExpensesPaidFromAvailableCash5Year9">#REF!</definedName>
    <definedName name="CashFlowExpensesPaidFromAvailableCash6Year1">#REF!</definedName>
    <definedName name="CashFlowExpensesPaidFromAvailableCash6Year10">#REF!</definedName>
    <definedName name="CashFlowExpensesPaidFromAvailableCash6Year11">#REF!</definedName>
    <definedName name="CashFlowExpensesPaidFromAvailableCash6Year12">#REF!</definedName>
    <definedName name="CashFlowExpensesPaidFromAvailableCash6Year13">#REF!</definedName>
    <definedName name="CashFlowExpensesPaidFromAvailableCash6Year14">#REF!</definedName>
    <definedName name="CashFlowExpensesPaidFromAvailableCash6Year15">#REF!</definedName>
    <definedName name="CashFlowExpensesPaidFromAvailableCash6Year2">#REF!</definedName>
    <definedName name="CashFlowExpensesPaidFromAvailableCash6Year3">#REF!</definedName>
    <definedName name="CashFlowExpensesPaidFromAvailableCash6Year4">#REF!</definedName>
    <definedName name="CashFlowExpensesPaidFromAvailableCash6Year5">#REF!</definedName>
    <definedName name="CashFlowExpensesPaidFromAvailableCash6Year6">#REF!</definedName>
    <definedName name="CashFlowExpensesPaidFromAvailableCash6Year7">#REF!</definedName>
    <definedName name="CashFlowExpensesPaidFromAvailableCash6Year8">#REF!</definedName>
    <definedName name="CashFlowExpensesPaidFromAvailableCash6Year9">#REF!</definedName>
    <definedName name="CashFlowExpensesPaidFromAvailableCash7Year1">#REF!</definedName>
    <definedName name="CashFlowExpensesPaidFromAvailableCash7Year10">#REF!</definedName>
    <definedName name="CashFlowExpensesPaidFromAvailableCash7Year11">#REF!</definedName>
    <definedName name="CashFlowExpensesPaidFromAvailableCash7Year12">#REF!</definedName>
    <definedName name="CashFlowExpensesPaidFromAvailableCash7Year13">#REF!</definedName>
    <definedName name="CashFlowExpensesPaidFromAvailableCash7Year14">#REF!</definedName>
    <definedName name="CashFlowExpensesPaidFromAvailableCash7Year15">#REF!</definedName>
    <definedName name="CashFlowExpensesPaidFromAvailableCash7Year2">#REF!</definedName>
    <definedName name="CashFlowExpensesPaidFromAvailableCash7Year3">#REF!</definedName>
    <definedName name="CashFlowExpensesPaidFromAvailableCash7Year4">#REF!</definedName>
    <definedName name="CashFlowExpensesPaidFromAvailableCash7Year5">#REF!</definedName>
    <definedName name="CashFlowExpensesPaidFromAvailableCash7Year6">#REF!</definedName>
    <definedName name="CashFlowExpensesPaidFromAvailableCash7Year7">#REF!</definedName>
    <definedName name="CashFlowExpensesPaidFromAvailableCash7Year8">#REF!</definedName>
    <definedName name="CashFlowExpensesPaidFromAvailableCash7Year9">#REF!</definedName>
    <definedName name="CashFlowExpensesPaidFromAvailableCash8Year1">#REF!</definedName>
    <definedName name="CashFlowExpensesPaidFromAvailableCash8Year10">#REF!</definedName>
    <definedName name="CashFlowExpensesPaidFromAvailableCash8Year11">#REF!</definedName>
    <definedName name="CashFlowExpensesPaidFromAvailableCash8Year12">#REF!</definedName>
    <definedName name="CashFlowExpensesPaidFromAvailableCash8Year13">#REF!</definedName>
    <definedName name="CashFlowExpensesPaidFromAvailableCash8Year14">#REF!</definedName>
    <definedName name="CashFlowExpensesPaidFromAvailableCash8Year15">#REF!</definedName>
    <definedName name="CashFlowExpensesPaidFromAvailableCash8Year2">#REF!</definedName>
    <definedName name="CashFlowExpensesPaidFromAvailableCash8Year3">#REF!</definedName>
    <definedName name="CashFlowExpensesPaidFromAvailableCash8Year4">#REF!</definedName>
    <definedName name="CashFlowExpensesPaidFromAvailableCash8Year5">#REF!</definedName>
    <definedName name="CashFlowExpensesPaidFromAvailableCash8Year6">#REF!</definedName>
    <definedName name="CashFlowExpensesPaidFromAvailableCash8Year7">#REF!</definedName>
    <definedName name="CashFlowExpensesPaidFromAvailableCash8Year8">#REF!</definedName>
    <definedName name="CashFlowExpensesPaidFromAvailableCash8Year9">#REF!</definedName>
    <definedName name="CashFlowExpensesReservesPerUnit">#REF!</definedName>
    <definedName name="CashFlowExpensPaidFromAvailableCash1ActualsCurrentYear">#REF!</definedName>
    <definedName name="CashFlowExpensPaidFromAvailableCash1ActualsOneYearAgo">#REF!</definedName>
    <definedName name="CashFlowExpensPaidFromAvailableCash1ActualsTwoYearsAgo">#REF!</definedName>
    <definedName name="CashFlowExpensPaidFromAvailableCash1BeginInYear">#REF!</definedName>
    <definedName name="CashFlowExpensPaidFromAvailableCash2ActualsCurrentYear">#REF!</definedName>
    <definedName name="CashFlowExpensPaidFromAvailableCash2ActualsOneYearAgo">#REF!</definedName>
    <definedName name="CashFlowExpensPaidFromAvailableCash2ActualsTwoYearsAgo">#REF!</definedName>
    <definedName name="CashFlowExpensPaidFromAvailableCash2BeginInYear">#REF!</definedName>
    <definedName name="CashFlowExpensPaidFromAvailableCash3ActualsCurrentYear">#REF!</definedName>
    <definedName name="CashFlowExpensPaidFromAvailableCash3ActualsOneYearAgo">#REF!</definedName>
    <definedName name="CashFlowExpensPaidFromAvailableCash3ActualsTwoYearsAgo">#REF!</definedName>
    <definedName name="CashFlowExpensPaidFromAvailableCash3BeginInYear">#REF!</definedName>
    <definedName name="CashFlowExpensPaidFromAvailableCash4ActualsCurrentYear">#REF!</definedName>
    <definedName name="CashFlowExpensPaidFromAvailableCash4ActualsOneYearAgo">#REF!</definedName>
    <definedName name="CashFlowExpensPaidFromAvailableCash4ActualsTwoYearsAgo">#REF!</definedName>
    <definedName name="CashFlowExpensPaidFromAvailableCash4BeginInYear">#REF!</definedName>
    <definedName name="CashFlowExpensPaidFromAvailableCash5ActualsCurrentYear">#REF!</definedName>
    <definedName name="CashFlowExpensPaidFromAvailableCash5ActualsOneYearAgo">#REF!</definedName>
    <definedName name="CashFlowExpensPaidFromAvailableCash5ActualsTwoYearsAgo">#REF!</definedName>
    <definedName name="CashFlowExpensPaidFromAvailableCash5BeginInYear">#REF!</definedName>
    <definedName name="CashFlowExpensPaidFromAvailableCash6ActualsCurrentYear">#REF!</definedName>
    <definedName name="CashFlowExpensPaidFromAvailableCash6ActualsOneYearAgo">#REF!</definedName>
    <definedName name="CashFlowExpensPaidFromAvailableCash6ActualsTwoYearsAgo">#REF!</definedName>
    <definedName name="CashFlowExpensPaidFromAvailableCash6BeginInYear">#REF!</definedName>
    <definedName name="CashFlowExpensPaidFromAvailableCash7ActualsCurrentYear">#REF!</definedName>
    <definedName name="CashFlowExpensPaidFromAvailableCash7ActualsOneYearAgo">#REF!</definedName>
    <definedName name="CashFlowExpensPaidFromAvailableCash7ActualsTwoYearsAgo">#REF!</definedName>
    <definedName name="CashFlowExpensPaidFromAvailableCash7BeginInYear">#REF!</definedName>
    <definedName name="CashFlowExpensPaidFromAvailableCash8ActualsCurrentYear">#REF!</definedName>
    <definedName name="CashFlowExpensPaidFromAvailableCash8ActualsOneYearAgo">#REF!</definedName>
    <definedName name="CashFlowExpensPaidFromAvailableCash8ActualsTwoYearsAgo">#REF!</definedName>
    <definedName name="CashFlowExpensPaidFromAvailableCash8BeginInYear">#REF!</definedName>
    <definedName name="CashFlowExpensPaidFromAvailableCashAmount1">#REF!</definedName>
    <definedName name="CashFlowExpensPaidFromAvailableCashAmount2">#REF!</definedName>
    <definedName name="CashFlowExpensPaidFromAvailableCashAmount3">#REF!</definedName>
    <definedName name="CashFlowExpensPaidFromAvailableCashAmount4">#REF!</definedName>
    <definedName name="CashFlowExpensPaidFromAvailableCashAmount5">#REF!</definedName>
    <definedName name="CashFlowExpensPaidFromAvailableCashAmount6">#REF!</definedName>
    <definedName name="CashFlowExpensPaidFromAvailableCashAmount7">#REF!</definedName>
    <definedName name="CashFlowExpensPaidFromAvailableCashAmount8">#REF!</definedName>
    <definedName name="CashFlowExpensPaidFromAvailableCashDeferredDeveloperFeeActualsCurrentYear">#REF!</definedName>
    <definedName name="CashFlowExpensPaidFromAvailableCashDeferredDeveloperFeeActualsOneYearAgo">#REF!</definedName>
    <definedName name="CashFlowExpensPaidFromAvailableCashDeferredDeveloperFeeActualsTwoYearsAgo">#REF!</definedName>
    <definedName name="CashFlowExpensPaidFromAvailableCashDeferredDeveloperFeeBeginInYear">#REF!</definedName>
    <definedName name="CashFlowExpensPaidFromAvailableCashDeferredDeveloperFeeRate">#REF!</definedName>
    <definedName name="CashFlowExpensPaidFromAvailableCashDeferredDeveloperFeeYear1">#REF!</definedName>
    <definedName name="CashFlowExpensPaidFromAvailableCashDeferredDeveloperFeeYear10">#REF!</definedName>
    <definedName name="CashFlowExpensPaidFromAvailableCashDeferredDeveloperFeeYear11">#REF!</definedName>
    <definedName name="CashFlowExpensPaidFromAvailableCashDeferredDeveloperFeeYear12">#REF!</definedName>
    <definedName name="CashFlowExpensPaidFromAvailableCashDeferredDeveloperFeeYear13">#REF!</definedName>
    <definedName name="CashFlowExpensPaidFromAvailableCashDeferredDeveloperFeeYear14">#REF!</definedName>
    <definedName name="CashFlowExpensPaidFromAvailableCashDeferredDeveloperFeeYear15">#REF!</definedName>
    <definedName name="CashFlowExpensPaidFromAvailableCashDeferredDeveloperFeeYear2">#REF!</definedName>
    <definedName name="CashFlowExpensPaidFromAvailableCashDeferredDeveloperFeeYear3">#REF!</definedName>
    <definedName name="CashFlowExpensPaidFromAvailableCashDeferredDeveloperFeeYear4">#REF!</definedName>
    <definedName name="CashFlowExpensPaidFromAvailableCashDeferredDeveloperFeeYear5">#REF!</definedName>
    <definedName name="CashFlowExpensPaidFromAvailableCashDeferredDeveloperFeeYear6">#REF!</definedName>
    <definedName name="CashFlowExpensPaidFromAvailableCashDeferredDeveloperFeeYear7">#REF!</definedName>
    <definedName name="CashFlowExpensPaidFromAvailableCashDeferredDeveloperFeeYear8">#REF!</definedName>
    <definedName name="CashFlowExpensPaidFromAvailableCashDeferredDeveloperFeeYear9">#REF!</definedName>
    <definedName name="CashFlowExpensPaidFromAvailableCashDesc1">#REF!</definedName>
    <definedName name="CashFlowExpensPaidFromAvailableCashDesc2">#REF!</definedName>
    <definedName name="CashFlowExpensPaidFromAvailableCashDesc3">#REF!</definedName>
    <definedName name="CashFlowExpensPaidFromAvailableCashDesc4">#REF!</definedName>
    <definedName name="CashFlowExpensPaidFromAvailableCashDesc5">#REF!</definedName>
    <definedName name="CashFlowExpensPaidFromAvailableCashDesc6">#REF!</definedName>
    <definedName name="CashFlowExpensPaidFromAvailableCashDesc7">#REF!</definedName>
    <definedName name="CashFlowExpensPaidFromAvailableCashDesc8">#REF!</definedName>
    <definedName name="CashFlowExpensPaidFromAvailableCashMNHousingCashFlowNoteActualsCurrentYear">#REF!</definedName>
    <definedName name="CashFlowExpensPaidFromAvailableCashMNHousingCashFlowNoteActualsOneYearAgo">#REF!</definedName>
    <definedName name="CashFlowExpensPaidFromAvailableCashMNHousingCashFlowNoteActualsTwoYearsAgo">#REF!</definedName>
    <definedName name="CashFlowExpensPaidFromAvailableCashMNHousingCashFlowNoteBeginInYear">#REF!</definedName>
    <definedName name="CashFlowExpensPaidFromAvailableCashMNHousingCashFlowNoteYear1">#REF!</definedName>
    <definedName name="CashFlowExpensPaidFromAvailableCashMNHousingCashFlowNoteYear10">#REF!</definedName>
    <definedName name="CashFlowExpensPaidFromAvailableCashMNHousingCashFlowNoteYear11">#REF!</definedName>
    <definedName name="CashFlowExpensPaidFromAvailableCashMNHousingCashFlowNoteYear12">#REF!</definedName>
    <definedName name="CashFlowExpensPaidFromAvailableCashMNHousingCashFlowNoteYear13">#REF!</definedName>
    <definedName name="CashFlowExpensPaidFromAvailableCashMNHousingCashFlowNoteYear14">#REF!</definedName>
    <definedName name="CashFlowExpensPaidFromAvailableCashMNHousingCashFlowNoteYear15">#REF!</definedName>
    <definedName name="CashFlowExpensPaidFromAvailableCashMNHousingCashFlowNoteYear2">#REF!</definedName>
    <definedName name="CashFlowExpensPaidFromAvailableCashMNHousingCashFlowNoteYear3">#REF!</definedName>
    <definedName name="CashFlowExpensPaidFromAvailableCashMNHousingCashFlowNoteYear4">#REF!</definedName>
    <definedName name="CashFlowExpensPaidFromAvailableCashMNHousingCashFlowNoteYear5">#REF!</definedName>
    <definedName name="CashFlowExpensPaidFromAvailableCashMNHousingCashFlowNoteYear6">#REF!</definedName>
    <definedName name="CashFlowExpensPaidFromAvailableCashMNHousingCashFlowNoteYear7">#REF!</definedName>
    <definedName name="CashFlowExpensPaidFromAvailableCashMNHousingCashFlowNoteYear8">#REF!</definedName>
    <definedName name="CashFlowExpensPaidFromAvailableCashMNHousingCashFlowNoteYear9">#REF!</definedName>
    <definedName name="CashFlowExpensPaidFromAvailableCashRate1">#REF!</definedName>
    <definedName name="CashFlowExpensPaidFromAvailableCashRate2">#REF!</definedName>
    <definedName name="CashFlowExpensPaidFromAvailableCashRate3">#REF!</definedName>
    <definedName name="CashFlowExpensPaidFromAvailableCashRate4">#REF!</definedName>
    <definedName name="CashFlowExpensPaidFromAvailableCashRate5">#REF!</definedName>
    <definedName name="CashFlowExpensPaidFromAvailableCashRate6">#REF!</definedName>
    <definedName name="CashFlowExpensPaidFromAvailableCashRate7">#REF!</definedName>
    <definedName name="CashFlowExpensPaidFromAvailableCashRate8">#REF!</definedName>
    <definedName name="CashFlowIncomeActualsCurrentYearCommercial">#REF!</definedName>
    <definedName name="CashFlowIncomeActualsCurrentYearOperations">#REF!</definedName>
    <definedName name="CashFlowIncomeActualsCurrentYearOther1">#REF!</definedName>
    <definedName name="CashFlowIncomeActualsCurrentYearOther2">#REF!</definedName>
    <definedName name="CashFlowIncomeActualsCurrentYearOther3">#REF!</definedName>
    <definedName name="CashFlowIncomeActualsCurrentYearParking">#REF!</definedName>
    <definedName name="CashFlowIncomeActualsCurrentYearRental">#REF!</definedName>
    <definedName name="CashFlowIncomeActualsOneYearAgoCommerciial">#REF!</definedName>
    <definedName name="CashFlowIncomeActualsOneYearAgoOperations">#REF!</definedName>
    <definedName name="CashFlowIncomeActualsOneYearAgoOther1">#REF!</definedName>
    <definedName name="CashFlowIncomeActualsOneYearAgoOther2">#REF!</definedName>
    <definedName name="CashFlowIncomeActualsOneYearAgoOther3">#REF!</definedName>
    <definedName name="CashFlowIncomeActualsOneYearAgoParking">#REF!</definedName>
    <definedName name="CashFlowIncomeActualsOneYearAgoRental">#REF!</definedName>
    <definedName name="CashFlowIncomeActualsTwoYearsAgoCommercial">#REF!</definedName>
    <definedName name="CashFlowIncomeActualsTwoYearsAgoOther1">#REF!</definedName>
    <definedName name="CashFlowIncomeActualsTwoYearsAgoOther2">#REF!</definedName>
    <definedName name="CashFlowIncomeActualsTwoYearsAgoOther3">#REF!</definedName>
    <definedName name="CashFlowIncomeActualsTwoYearsAgoOtherOperations">#REF!</definedName>
    <definedName name="CashFlowIncomeActualsTwoYearsAgoParking">#REF!</definedName>
    <definedName name="CashFlowIncomeActualsTwoYearsAgoRental">#REF!</definedName>
    <definedName name="CashFlowIncomeBeginInYearCommercial">#REF!</definedName>
    <definedName name="CashFlowIncomeBeginInYearCommercialVacancy">#REF!</definedName>
    <definedName name="CashFlowIncomeBeginInYearOther1">#REF!</definedName>
    <definedName name="CashFlowIncomeBeginInYearOther2">#REF!</definedName>
    <definedName name="CashFlowIncomeBeginInYearOtherOperations">#REF!</definedName>
    <definedName name="CashFlowIncomeBeginInYearParking">#REF!</definedName>
    <definedName name="CashFlowIncomeBeginInYearParkingVacancy">#REF!</definedName>
    <definedName name="CashFlowIncomeBeginInYearRental">#REF!</definedName>
    <definedName name="CashFlowIncomeBeginInYearRentalVacancy">#REF!</definedName>
    <definedName name="CashFlowIncomeFutureInflatorCommercial">#REF!</definedName>
    <definedName name="CashFlowIncomeFutureInflatorCommercialVacancy">#REF!</definedName>
    <definedName name="CashFlowIncomeFutureInflatorOther1">#REF!</definedName>
    <definedName name="CashFlowIncomeFutureInflatorOther2">#REF!</definedName>
    <definedName name="CashFlowIncomeFutureInflatorOtherOperations">#REF!</definedName>
    <definedName name="CashFlowIncomeFutureInflatorParking">#REF!</definedName>
    <definedName name="CashFlowIncomeFutureInflatorParkingVacancy">#REF!</definedName>
    <definedName name="CashFlowIncomeFutureInflatorRental">#REF!</definedName>
    <definedName name="CashFlowIncomeFutureInflatorRentalVacancy">#REF!</definedName>
    <definedName name="CashFlowIncomeGrossPotentialRentActualsCurrentYear">#REF!</definedName>
    <definedName name="CashFlowIncomeGrossPotentialRentActualsOneYearAgo">#REF!</definedName>
    <definedName name="CashFlowIncomeGrossPotentialRentActualsTwoYearsAgo">#REF!</definedName>
    <definedName name="CashFlowIncomeInflator">#REF!</definedName>
    <definedName name="CashFlowIncomeInitialInflatorCommercial">#REF!</definedName>
    <definedName name="CashFlowIncomeInitialInflatorCommercialVacancy">#REF!</definedName>
    <definedName name="CashFlowIncomeInitialInflatorOther1">#REF!</definedName>
    <definedName name="CashFlowIncomeInitialInflatorOther2">#REF!</definedName>
    <definedName name="CashFlowIncomeInitialInflatorOtherOperations">#REF!</definedName>
    <definedName name="CashFlowIncomeInitialInflatorParking">#REF!</definedName>
    <definedName name="CashFlowIncomeInitialInflatorParkingVacancy">#REF!</definedName>
    <definedName name="CashFlowIncomeInitialInflatorRental">#REF!</definedName>
    <definedName name="CashFlowIncomeInitialInflatorRentalVacancy">#REF!</definedName>
    <definedName name="CashFlowIncomeInsuranceMOPerDwellingUnitPerMonth">#REF!</definedName>
    <definedName name="CashFlowIncomeLossActualsCurrentYearCommercialVacancy">#REF!</definedName>
    <definedName name="CashFlowIncomeLossActualsCurrentYearOtherVacancy1">#REF!</definedName>
    <definedName name="CashFlowIncomeLossActualsCurrentYearOtherVancancy2">#REF!</definedName>
    <definedName name="CashFlowIncomeLossActualsCurrentYearParkingVacancy">#REF!</definedName>
    <definedName name="CashFlowIncomeLossActualsCurrentYearRentalVacancy">#REF!</definedName>
    <definedName name="CashFlowIncomeLossActualsOneYearAgoCommercialVacancy">#REF!</definedName>
    <definedName name="CashFlowIncomeLossActualsOneYearAgoOther1">#REF!</definedName>
    <definedName name="CashFlowIncomeLossActualsOneYearAgoOther2">#REF!</definedName>
    <definedName name="CashFlowIncomeLossActualsOneYearAgoParkingVacancy">#REF!</definedName>
    <definedName name="CashFlowIncomeLossActualsOneYearAgoRentalVacancy">#REF!</definedName>
    <definedName name="CashFlowIncomeLossActualsTwoYearsAgoCmmericalVacancy">#REF!</definedName>
    <definedName name="CashFlowIncomeLossActualsTwoYearsAgoOther1">#REF!</definedName>
    <definedName name="CashFlowIncomeLossActualsTwoYearsAgoOther2">#REF!</definedName>
    <definedName name="CashFlowIncomeLossActualsTwoYearsAgoParkingVacancy">#REF!</definedName>
    <definedName name="CashFlowIncomeLossActualsTwoYearsAgoRentalVacancy">#REF!</definedName>
    <definedName name="CashFlowIncomeNetRentalIncomeActualsCurrentYear">#REF!</definedName>
    <definedName name="CashFlowIncomeNetRentalIncomeActualsOneYearAgo">#REF!</definedName>
    <definedName name="CashFlowIncomeNetRentalIncomeActualsTwoYearsAgo">#REF!</definedName>
    <definedName name="CashFlowIncomeOperationsOther1">#REF!</definedName>
    <definedName name="CashFlowIncomeOperationsOther2">#REF!</definedName>
    <definedName name="CashFlowIncomeOperationsOther3">#REF!</definedName>
    <definedName name="CashFlowIncomeTotalRentalLossActualsCurrentYear">#REF!</definedName>
    <definedName name="CashFlowIncomeTotalRentalLossActualsOneYearAgo">#REF!</definedName>
    <definedName name="CashFlowIncomeTotalRentalLossActualsTwoYearsAgo">#REF!</definedName>
    <definedName name="CashFlowNetOperatingIncomeYear15">#REF!</definedName>
    <definedName name="CashFlowPropertyManagementFee">#REF!</definedName>
    <definedName name="CashFlowScratchPad">#REF!</definedName>
    <definedName name="CashFlowTotalOtherIncomeActualsCurrentYear">#REF!</definedName>
    <definedName name="CashFlowTotalOtherIncomeActualsOneYearAgo">#REF!</definedName>
    <definedName name="CashFlowTotalOtherIncomeActualsTwoYearsAgo">#REF!</definedName>
    <definedName name="hideRows">#REF!</definedName>
    <definedName name="SourcesAdditionalCostsRentUpEscrowAmount">#REF!</definedName>
    <definedName name="TempRangeRowNumber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8" roundtripDataSignature="AMtx7mjXAiDww9kzSEMzLPZqgrFiZnt10A=="/>
    </ext>
  </extLst>
</workbook>
</file>

<file path=xl/calcChain.xml><?xml version="1.0" encoding="utf-8"?>
<calcChain xmlns="http://schemas.openxmlformats.org/spreadsheetml/2006/main">
  <c r="N4" i="3" l="1"/>
  <c r="E16" i="1" l="1"/>
  <c r="E13" i="1"/>
  <c r="F50" i="1"/>
  <c r="F25" i="1"/>
  <c r="E17" i="1" l="1"/>
  <c r="H50" i="1"/>
  <c r="N10" i="3" l="1"/>
  <c r="N11" i="3"/>
  <c r="N12" i="3"/>
  <c r="N3" i="3"/>
  <c r="N5" i="3"/>
  <c r="N6" i="3"/>
  <c r="N7" i="3"/>
  <c r="N8" i="3"/>
  <c r="N9" i="3"/>
  <c r="M10" i="3"/>
  <c r="M11" i="3"/>
  <c r="M12" i="3"/>
  <c r="M3" i="3"/>
  <c r="M4" i="3"/>
  <c r="M5" i="3"/>
  <c r="M6" i="3"/>
  <c r="M7" i="3"/>
  <c r="M8" i="3"/>
  <c r="M9" i="3"/>
  <c r="K10" i="3" l="1"/>
  <c r="J50" i="1" l="1"/>
  <c r="I74" i="1"/>
  <c r="G74" i="1"/>
  <c r="E74" i="1"/>
  <c r="K73" i="1"/>
  <c r="J25" i="1"/>
  <c r="H25" i="1"/>
  <c r="H13" i="3" l="1"/>
  <c r="K71" i="1" l="1"/>
  <c r="H22" i="3" l="1"/>
  <c r="H24" i="3"/>
  <c r="H25" i="3"/>
  <c r="H26" i="3"/>
  <c r="H20" i="3"/>
  <c r="B19" i="3"/>
  <c r="H19" i="3" l="1"/>
  <c r="B17" i="3" l="1"/>
  <c r="E17" i="3" s="1"/>
  <c r="C17" i="3" s="1"/>
  <c r="B18" i="3" l="1"/>
  <c r="E18" i="3" s="1"/>
  <c r="E19" i="3"/>
  <c r="C19" i="3" s="1"/>
  <c r="B20" i="3"/>
  <c r="E20" i="3" s="1"/>
  <c r="C20" i="3" s="1"/>
  <c r="B21" i="3"/>
  <c r="E21" i="3" s="1"/>
  <c r="B22" i="3"/>
  <c r="E22" i="3" s="1"/>
  <c r="C22" i="3" s="1"/>
  <c r="B23" i="3"/>
  <c r="B24" i="3"/>
  <c r="E24" i="3" s="1"/>
  <c r="C24" i="3" s="1"/>
  <c r="B25" i="3"/>
  <c r="E25" i="3" s="1"/>
  <c r="C25" i="3" s="1"/>
  <c r="B26" i="3"/>
  <c r="E26" i="3" s="1"/>
  <c r="C26" i="3" s="1"/>
  <c r="G3" i="3"/>
  <c r="C21" i="3" l="1"/>
  <c r="P3" i="3"/>
  <c r="O3" i="3"/>
  <c r="E23" i="3"/>
  <c r="C18" i="3"/>
  <c r="C23" i="3" l="1"/>
  <c r="E27" i="3"/>
  <c r="K25" i="1"/>
  <c r="K72" i="1"/>
  <c r="K22" i="1"/>
  <c r="I26" i="1"/>
  <c r="G26" i="1"/>
  <c r="H22" i="1" s="1"/>
  <c r="E26" i="1"/>
  <c r="H23" i="3" l="1"/>
  <c r="J22" i="1"/>
  <c r="K45" i="1" l="1"/>
  <c r="K68" i="1" l="1"/>
  <c r="K50" i="1"/>
  <c r="K44" i="1" l="1"/>
  <c r="K43" i="1" l="1"/>
  <c r="G12" i="3" l="1"/>
  <c r="G11" i="3"/>
  <c r="G10" i="3"/>
  <c r="G9" i="3"/>
  <c r="G8" i="3"/>
  <c r="G7" i="3"/>
  <c r="G6" i="3"/>
  <c r="G5" i="3"/>
  <c r="G4" i="3"/>
  <c r="K74" i="1"/>
  <c r="K70" i="1"/>
  <c r="K69" i="1"/>
  <c r="K67" i="1"/>
  <c r="K66" i="1"/>
  <c r="K65" i="1"/>
  <c r="K64" i="1"/>
  <c r="I61" i="1"/>
  <c r="K61" i="1" s="1"/>
  <c r="G61" i="1"/>
  <c r="E61" i="1"/>
  <c r="K60" i="1"/>
  <c r="K59" i="1"/>
  <c r="K58" i="1"/>
  <c r="K57" i="1"/>
  <c r="K56" i="1"/>
  <c r="K55" i="1"/>
  <c r="K54" i="1"/>
  <c r="I48" i="1"/>
  <c r="K48" i="1" s="1"/>
  <c r="G48" i="1"/>
  <c r="E48" i="1"/>
  <c r="K47" i="1"/>
  <c r="K46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6" i="1"/>
  <c r="F22" i="1"/>
  <c r="K23" i="1"/>
  <c r="K21" i="1"/>
  <c r="K20" i="1"/>
  <c r="I14" i="1"/>
  <c r="K14" i="1" s="1"/>
  <c r="G14" i="1"/>
  <c r="E14" i="1"/>
  <c r="C15" i="1" s="1"/>
  <c r="K13" i="1"/>
  <c r="K12" i="1"/>
  <c r="K4" i="3" l="1"/>
  <c r="P7" i="3"/>
  <c r="O6" i="3"/>
  <c r="P6" i="3"/>
  <c r="O10" i="3"/>
  <c r="P10" i="3"/>
  <c r="O8" i="3"/>
  <c r="P8" i="3"/>
  <c r="O9" i="3"/>
  <c r="P9" i="3"/>
  <c r="O11" i="3"/>
  <c r="P11" i="3"/>
  <c r="O12" i="3"/>
  <c r="P12" i="3"/>
  <c r="O7" i="3"/>
  <c r="G13" i="3"/>
  <c r="F43" i="1" s="1"/>
  <c r="P4" i="3"/>
  <c r="O4" i="3"/>
  <c r="P5" i="3"/>
  <c r="O5" i="3"/>
  <c r="E51" i="1"/>
  <c r="G51" i="1"/>
  <c r="H48" i="1" s="1"/>
  <c r="I51" i="1"/>
  <c r="K51" i="1" s="1"/>
  <c r="F48" i="1" l="1"/>
  <c r="E52" i="1"/>
  <c r="K14" i="3"/>
  <c r="H18" i="3"/>
  <c r="H17" i="3"/>
  <c r="H43" i="1"/>
  <c r="J43" i="1"/>
  <c r="K12" i="3"/>
  <c r="K6" i="3"/>
  <c r="K8" i="3"/>
  <c r="J48" i="1"/>
  <c r="G20" i="3" l="1"/>
  <c r="I20" i="3"/>
  <c r="G18" i="3"/>
  <c r="I18" i="3"/>
  <c r="G23" i="3"/>
  <c r="I23" i="3"/>
  <c r="G26" i="3"/>
  <c r="I26" i="3"/>
  <c r="G22" i="3"/>
  <c r="I22" i="3"/>
  <c r="G24" i="3"/>
  <c r="I24" i="3"/>
  <c r="G17" i="3"/>
  <c r="I17" i="3"/>
  <c r="G19" i="3"/>
  <c r="I19" i="3"/>
  <c r="G25" i="3"/>
  <c r="I25" i="3"/>
  <c r="G21" i="3"/>
  <c r="I21" i="3"/>
  <c r="H21" i="3"/>
  <c r="I27" i="3" l="1"/>
  <c r="G27" i="3"/>
  <c r="H27" i="3"/>
</calcChain>
</file>

<file path=xl/sharedStrings.xml><?xml version="1.0" encoding="utf-8"?>
<sst xmlns="http://schemas.openxmlformats.org/spreadsheetml/2006/main" count="161" uniqueCount="147">
  <si>
    <t>Project Name:</t>
  </si>
  <si>
    <t>Yes</t>
  </si>
  <si>
    <t>Property Address:</t>
  </si>
  <si>
    <t>No</t>
  </si>
  <si>
    <t>Occupancy (mark with "X")</t>
  </si>
  <si>
    <t>Ownership w/ Rental</t>
  </si>
  <si>
    <t>Rental income required (see "Rental" tab)</t>
  </si>
  <si>
    <t>For sale ownership</t>
  </si>
  <si>
    <t>Sales information required (see "Ownership" tab)</t>
  </si>
  <si>
    <t>Stabilization</t>
  </si>
  <si>
    <t>Financing information required (see "Stabilization" tab)</t>
  </si>
  <si>
    <t>Total Number of Units</t>
  </si>
  <si>
    <t xml:space="preserve">*fee caps only apply to projects requesting subsidy </t>
  </si>
  <si>
    <t>ACQUISITION</t>
  </si>
  <si>
    <t>Application Budget</t>
  </si>
  <si>
    <t>Closing Budget</t>
  </si>
  <si>
    <t>Final Budget</t>
  </si>
  <si>
    <t>Per Unit Final Budget</t>
  </si>
  <si>
    <t>Notes and fee caps*</t>
  </si>
  <si>
    <t>HARD CONSTRUCTION COSTS</t>
  </si>
  <si>
    <t>Demolition</t>
  </si>
  <si>
    <t>Construction Contract (w/out GC fee if self-performing)</t>
  </si>
  <si>
    <t>Gross contractor cost of rehab or new construction. If developer performing as GC add GC fee in line below.</t>
  </si>
  <si>
    <t>Fee for developer performing as General Contractor</t>
  </si>
  <si>
    <r>
      <t xml:space="preserve">Developers also performing as General Contractor are restricted to a </t>
    </r>
    <r>
      <rPr>
        <b/>
        <sz val="20"/>
        <color rgb="FF000000"/>
        <rFont val="Calibri"/>
        <family val="2"/>
      </rPr>
      <t>Cap of 8% fee</t>
    </r>
    <r>
      <rPr>
        <sz val="20"/>
        <color rgb="FF000000"/>
        <rFont val="Calibri"/>
        <family val="2"/>
      </rPr>
      <t xml:space="preserve"> of construction costs based upon closing budget.</t>
    </r>
  </si>
  <si>
    <t>6a</t>
  </si>
  <si>
    <t>Soil Corrections</t>
  </si>
  <si>
    <t>6b</t>
  </si>
  <si>
    <t xml:space="preserve">Contingency </t>
  </si>
  <si>
    <r>
      <t xml:space="preserve">Cap of 10% rehab; 5% new construction - </t>
    </r>
    <r>
      <rPr>
        <sz val="20"/>
        <color theme="1"/>
        <rFont val="Calibri"/>
        <family val="2"/>
        <scheme val="minor"/>
      </rPr>
      <t>Cap based upon Closing Budget. Amount above cap must be approved by CPED.</t>
    </r>
  </si>
  <si>
    <t>Total Hard Construction Costs</t>
  </si>
  <si>
    <t>SOFT CONSTRUCTION COSTS</t>
  </si>
  <si>
    <t>Architect/Design fees</t>
  </si>
  <si>
    <t xml:space="preserve">Environmental Testing </t>
  </si>
  <si>
    <t>lead, asbestos, radon, energy audit, soil</t>
  </si>
  <si>
    <t>Survey</t>
  </si>
  <si>
    <t>Interest During Construction</t>
  </si>
  <si>
    <t>Estimated/Actual number of months in highlighted cell</t>
  </si>
  <si>
    <t>Real Estate Taxes</t>
  </si>
  <si>
    <t>Insurance</t>
  </si>
  <si>
    <t>Title and Recording Fees</t>
  </si>
  <si>
    <t>Legal Fees</t>
  </si>
  <si>
    <t>Utilities</t>
  </si>
  <si>
    <t xml:space="preserve">Property Maintenance </t>
  </si>
  <si>
    <t>Green Certification</t>
  </si>
  <si>
    <r>
      <t xml:space="preserve">Closing Costs - Sale to End Buyer </t>
    </r>
    <r>
      <rPr>
        <b/>
        <sz val="20"/>
        <color rgb="FF000000"/>
        <rFont val="Calibri"/>
        <family val="2"/>
      </rPr>
      <t>(ownership)</t>
    </r>
  </si>
  <si>
    <t xml:space="preserve">Appraisal </t>
  </si>
  <si>
    <t>Marketing/Staging costs</t>
  </si>
  <si>
    <r>
      <t xml:space="preserve">Realtor Fee </t>
    </r>
    <r>
      <rPr>
        <b/>
        <sz val="20"/>
        <color rgb="FF000000"/>
        <rFont val="Calibri"/>
        <family val="2"/>
      </rPr>
      <t>(ownership)</t>
    </r>
  </si>
  <si>
    <t>Realtor Fee and Marketing/Staging limited to 7% of total sales prices for ownership</t>
  </si>
  <si>
    <r>
      <t xml:space="preserve">Leasing Fees </t>
    </r>
    <r>
      <rPr>
        <b/>
        <sz val="20"/>
        <color rgb="FF000000"/>
        <rFont val="Calibri"/>
        <family val="2"/>
      </rPr>
      <t>(rental)</t>
    </r>
  </si>
  <si>
    <t>PAH Administrator Fee</t>
  </si>
  <si>
    <t>Fees charged by PAH Administrator to maintaining affordability</t>
  </si>
  <si>
    <t>Other:</t>
  </si>
  <si>
    <t>Total Soft Construction Costs</t>
  </si>
  <si>
    <t>cap of 15% of total development cost</t>
  </si>
  <si>
    <t>Developer Fee</t>
  </si>
  <si>
    <t xml:space="preserve">Total Development Costs </t>
  </si>
  <si>
    <t>INTERIM FINANCING SOURCES</t>
  </si>
  <si>
    <t>Indicate lender and terms (interest rate, amortization)</t>
  </si>
  <si>
    <t>Developer Equity/Cash</t>
  </si>
  <si>
    <t xml:space="preserve">Construction Loan: </t>
  </si>
  <si>
    <t>(State Source of Loan)</t>
  </si>
  <si>
    <t>See NOFA for available amounts (can use both project gap and affordability gap as interim construction financing)</t>
  </si>
  <si>
    <t>CPED Soil Corrections</t>
  </si>
  <si>
    <t>Deferred Costs</t>
  </si>
  <si>
    <t>Developer Fee, Realtor Fee, Marketing Fees</t>
  </si>
  <si>
    <t>Other Source:</t>
  </si>
  <si>
    <t>Total Interim Financing</t>
  </si>
  <si>
    <t>Total of lines 27-33 should equal Total Development Cost</t>
  </si>
  <si>
    <t>PERMANENT FINANCING SOURCES</t>
  </si>
  <si>
    <t xml:space="preserve">Bank Financing </t>
  </si>
  <si>
    <t>CPED Project Gap Financing</t>
  </si>
  <si>
    <r>
      <t xml:space="preserve">CPED Affordability Gap </t>
    </r>
    <r>
      <rPr>
        <b/>
        <sz val="20"/>
        <color rgb="FF000000"/>
        <rFont val="Calibri"/>
        <family val="2"/>
      </rPr>
      <t>(ownership)</t>
    </r>
  </si>
  <si>
    <t>Buyer's first mortgage (ownership)</t>
  </si>
  <si>
    <t xml:space="preserve">Equity </t>
  </si>
  <si>
    <t>Total Permanent Financing</t>
  </si>
  <si>
    <t>If using Minnesota Housing funds, please state under sources above</t>
  </si>
  <si>
    <t>Signature</t>
  </si>
  <si>
    <t>Date</t>
  </si>
  <si>
    <t xml:space="preserve">Perpetually Affordable Housing (PAH)
or
Recapture </t>
  </si>
  <si>
    <t>PAH</t>
  </si>
  <si>
    <t>Unit Size (sq. ft.)</t>
  </si>
  <si>
    <t>Unit Size (# of BR)</t>
  </si>
  <si>
    <t>Number of Units</t>
  </si>
  <si>
    <t>AMI Served %</t>
  </si>
  <si>
    <t>Total Sales</t>
  </si>
  <si>
    <t>Compliance Validation Check</t>
  </si>
  <si>
    <r>
      <rPr>
        <b/>
        <u/>
        <sz val="12"/>
        <color rgb="FFFFFFFF"/>
        <rFont val="Calibri"/>
        <family val="2"/>
      </rPr>
      <t>Max Price</t>
    </r>
    <r>
      <rPr>
        <sz val="12"/>
        <color rgb="FFFFFFFF"/>
        <rFont val="Calibri"/>
        <family val="2"/>
      </rPr>
      <t xml:space="preserve"> for AMI/Bdrm</t>
    </r>
  </si>
  <si>
    <r>
      <rPr>
        <b/>
        <u/>
        <sz val="12"/>
        <color rgb="FFFFFFFF"/>
        <rFont val="Calibri"/>
        <family val="2"/>
      </rPr>
      <t>Max Subsidy</t>
    </r>
    <r>
      <rPr>
        <sz val="12"/>
        <color rgb="FFFFFFFF"/>
        <rFont val="Calibri"/>
        <family val="2"/>
      </rPr>
      <t xml:space="preserve"> for AMI/Bdrm</t>
    </r>
  </si>
  <si>
    <r>
      <rPr>
        <b/>
        <u/>
        <sz val="12"/>
        <color rgb="FFFFFFFF"/>
        <rFont val="Calibri"/>
        <family val="2"/>
      </rPr>
      <t>Recapture
Affordability Gap %</t>
    </r>
    <r>
      <rPr>
        <sz val="12"/>
        <color rgb="FFFFFFFF"/>
        <rFont val="Calibri"/>
        <family val="2"/>
      </rPr>
      <t xml:space="preserve"> of Appraised Value</t>
    </r>
  </si>
  <si>
    <r>
      <rPr>
        <b/>
        <u/>
        <sz val="12"/>
        <color rgb="FFFFFFFF"/>
        <rFont val="Calibri"/>
        <family val="2"/>
      </rPr>
      <t>PAH
Affordability Gap %</t>
    </r>
    <r>
      <rPr>
        <sz val="12"/>
        <color rgb="FFFFFFFF"/>
        <rFont val="Calibri"/>
        <family val="2"/>
      </rPr>
      <t xml:space="preserve"> of Appraised Value</t>
    </r>
  </si>
  <si>
    <t>Does the Total CPED Gap Requested exceed max subsidy amounts?</t>
  </si>
  <si>
    <t>Recapture</t>
  </si>
  <si>
    <r>
      <rPr>
        <b/>
        <u/>
        <sz val="14"/>
        <color rgb="FF000000"/>
        <rFont val="Calibri"/>
        <family val="2"/>
      </rPr>
      <t>If PAH</t>
    </r>
    <r>
      <rPr>
        <sz val="12"/>
        <color rgb="FF000000"/>
        <rFont val="Calibri"/>
        <family val="2"/>
      </rPr>
      <t>, is the Affordability Gap total at least 20% of Appraised Value?</t>
    </r>
  </si>
  <si>
    <r>
      <rPr>
        <b/>
        <u/>
        <sz val="14"/>
        <color rgb="FF000000"/>
        <rFont val="Calibri"/>
        <family val="2"/>
      </rPr>
      <t>If Recapture</t>
    </r>
    <r>
      <rPr>
        <sz val="12"/>
        <color rgb="FF000000"/>
        <rFont val="Calibri"/>
        <family val="2"/>
      </rPr>
      <t>, is the Affordability Gap total equal/less than 15% of Appraised Value?</t>
    </r>
  </si>
  <si>
    <t>Does the Homebuyer Estimate Mortgage exceed the max price?</t>
  </si>
  <si>
    <t>Do Interim Financing Sources (Project Budget) meet total need?</t>
  </si>
  <si>
    <t>TOTAL</t>
  </si>
  <si>
    <t>Do Permanent Financing Sources (Project Budget) meet total need?</t>
  </si>
  <si>
    <t>Affordability Gap/Unit</t>
  </si>
  <si>
    <r>
      <t>Affordability Gap from CPED</t>
    </r>
    <r>
      <rPr>
        <b/>
        <sz val="16"/>
        <color rgb="FFFFFFFF"/>
        <rFont val="Calibri"/>
        <family val="2"/>
      </rPr>
      <t>~</t>
    </r>
  </si>
  <si>
    <r>
      <t>Affordability Gap from External Sources</t>
    </r>
    <r>
      <rPr>
        <b/>
        <sz val="16"/>
        <color rgb="FFFFFFFF"/>
        <rFont val="Calibri"/>
        <family val="2"/>
      </rPr>
      <t>^</t>
    </r>
  </si>
  <si>
    <t>Affordability Gap Total</t>
  </si>
  <si>
    <t>Total CPED Gap Requested/Unit</t>
  </si>
  <si>
    <t>~ Total of affordability gap from CPED for all units of that unit type</t>
  </si>
  <si>
    <r>
      <rPr>
        <b/>
        <sz val="16"/>
        <color rgb="FF000000"/>
        <rFont val="Calibri"/>
        <family val="2"/>
      </rPr>
      <t xml:space="preserve">^ </t>
    </r>
    <r>
      <rPr>
        <sz val="12"/>
        <color rgb="FF000000"/>
        <rFont val="Calibri"/>
        <family val="2"/>
      </rPr>
      <t>Amount and source should be included in Permanent Financing section of Project Budget Tab in Other Sources section</t>
    </r>
  </si>
  <si>
    <t>Income Limits</t>
  </si>
  <si>
    <t>80% of AMI</t>
  </si>
  <si>
    <t>60% of AMI</t>
  </si>
  <si>
    <t>40% of AMI</t>
  </si>
  <si>
    <t>Maximum Affordable Price</t>
  </si>
  <si>
    <t>Studio</t>
  </si>
  <si>
    <t>4+</t>
  </si>
  <si>
    <t>80% AMI (priced for 70%)</t>
  </si>
  <si>
    <t>60% AMI (priced for 50%)</t>
  </si>
  <si>
    <t>40% AMI (Priced for 30%)</t>
  </si>
  <si>
    <t>Combined Subsidy Limits</t>
  </si>
  <si>
    <r>
      <t>Total CPED Project Gap</t>
    </r>
    <r>
      <rPr>
        <b/>
        <sz val="16"/>
        <color rgb="FFFFFFFF"/>
        <rFont val="Calibri"/>
        <family val="2"/>
      </rPr>
      <t>*</t>
    </r>
  </si>
  <si>
    <r>
      <rPr>
        <b/>
        <sz val="16"/>
        <color rgb="FF000000"/>
        <rFont val="Calibri"/>
        <family val="2"/>
      </rPr>
      <t xml:space="preserve">* </t>
    </r>
    <r>
      <rPr>
        <sz val="12"/>
        <color rgb="FF000000"/>
        <rFont val="Calibri"/>
        <family val="2"/>
      </rPr>
      <t>Should match "CPED Project Gap Financing" from Project Budget Tab in Permanent Sources section</t>
    </r>
  </si>
  <si>
    <r>
      <t>Total CPED Gap Requested</t>
    </r>
    <r>
      <rPr>
        <b/>
        <sz val="16"/>
        <color rgb="FFFFFFFF"/>
        <rFont val="Calibri"/>
        <family val="2"/>
      </rPr>
      <t>+</t>
    </r>
  </si>
  <si>
    <r>
      <rPr>
        <b/>
        <sz val="16"/>
        <color rgb="FF000000"/>
        <rFont val="Calibri"/>
        <family val="2"/>
      </rPr>
      <t>+</t>
    </r>
    <r>
      <rPr>
        <sz val="12"/>
        <color rgb="FF000000"/>
        <rFont val="Calibri"/>
        <family val="2"/>
      </rPr>
      <t xml:space="preserve"> Should match "CPED Gap Financing" from Project Budget Tab in Interim Sources section</t>
    </r>
  </si>
  <si>
    <t>List External Affordability Gap Sources 
(Including MHFA Impact Fund if applicable)</t>
  </si>
  <si>
    <t>Buyer's Downpayment</t>
  </si>
  <si>
    <t>Other Source (Affordability):</t>
  </si>
  <si>
    <t>List Sources</t>
  </si>
  <si>
    <t>Total of lines 34-42 should equal Total Development Cost</t>
  </si>
  <si>
    <t>Buyer Estimated Mortgage per Unit</t>
  </si>
  <si>
    <t>6c</t>
  </si>
  <si>
    <t>In-kind labor/materials</t>
  </si>
  <si>
    <t>CPED Project Gap /Unit 
(TDC-FMV)</t>
  </si>
  <si>
    <t>Appraised Value (FMV) per Unit</t>
  </si>
  <si>
    <r>
      <t xml:space="preserve">Cap of 10% if </t>
    </r>
    <r>
      <rPr>
        <b/>
        <u/>
        <sz val="20"/>
        <color rgb="FF000000"/>
        <rFont val="Calibri"/>
        <family val="2"/>
      </rPr>
      <t>9 units or less</t>
    </r>
    <r>
      <rPr>
        <b/>
        <sz val="20"/>
        <color rgb="FF000000"/>
        <rFont val="Calibri"/>
        <family val="2"/>
      </rPr>
      <t xml:space="preserve">, 15% if </t>
    </r>
    <r>
      <rPr>
        <b/>
        <u/>
        <sz val="20"/>
        <color rgb="FF000000"/>
        <rFont val="Calibri"/>
        <family val="2"/>
      </rPr>
      <t>10 units or more</t>
    </r>
    <r>
      <rPr>
        <b/>
        <sz val="20"/>
        <color rgb="FF000000"/>
        <rFont val="Calibri"/>
        <family val="2"/>
      </rPr>
      <t xml:space="preserve">; </t>
    </r>
    <r>
      <rPr>
        <sz val="20"/>
        <color rgb="FFFF0000"/>
        <rFont val="Calibri"/>
        <family val="2"/>
      </rPr>
      <t xml:space="preserve">Based upon Closing Budget. See fee calculation method for final budget: </t>
    </r>
    <r>
      <rPr>
        <sz val="14"/>
        <color rgb="FFFF0000"/>
        <rFont val="Calibri"/>
        <family val="2"/>
      </rPr>
      <t xml:space="preserve"> =G47/(G12+G18+G17+G20+G26+G27+G28+G33+G36+G38+G39+G40+G21)</t>
    </r>
  </si>
  <si>
    <t>Project Gap</t>
  </si>
  <si>
    <t>MHF Proforma - January 2024</t>
  </si>
  <si>
    <t>Select if you are doing a Recapture or PAH project in C1</t>
  </si>
  <si>
    <t>Buyer Closing Fees</t>
  </si>
  <si>
    <t>Total Acqusition</t>
  </si>
  <si>
    <t>2a</t>
  </si>
  <si>
    <t>2b</t>
  </si>
  <si>
    <t>2c</t>
  </si>
  <si>
    <t>Acquisition Costs Used for Calculating 75%</t>
  </si>
  <si>
    <t>Purchase Price</t>
  </si>
  <si>
    <t>Acquisition Program Fee (3.5%)</t>
  </si>
  <si>
    <t>estimated at 1.5% for Application Budget</t>
  </si>
  <si>
    <t>CPED Gap Financing (Project)</t>
  </si>
  <si>
    <t>75% of eligible acq costs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</si>
</sst>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9" x14ac:knownFonts="1">
    <font>
      <sz val="12"/>
      <color rgb="FF000000"/>
      <name val="Calibri"/>
    </font>
    <font>
      <sz val="20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20"/>
      <color rgb="FF000000"/>
      <name val="Calibri"/>
      <family val="2"/>
    </font>
    <font>
      <sz val="12"/>
      <color rgb="FFFFFFFF"/>
      <name val="Calibri"/>
      <family val="2"/>
    </font>
    <font>
      <b/>
      <sz val="20"/>
      <color rgb="FFFFFFFF"/>
      <name val="Calibri"/>
      <family val="2"/>
    </font>
    <font>
      <sz val="20"/>
      <color rgb="FFFFFFFF"/>
      <name val="Calibri"/>
      <family val="2"/>
    </font>
    <font>
      <sz val="16"/>
      <color rgb="FF000000"/>
      <name val="Calibri"/>
      <family val="2"/>
    </font>
    <font>
      <b/>
      <u/>
      <sz val="20"/>
      <color rgb="FF000000"/>
      <name val="Calibri"/>
      <family val="2"/>
    </font>
    <font>
      <sz val="20"/>
      <color rgb="FFFF0000"/>
      <name val="Calibri"/>
      <family val="2"/>
    </font>
    <font>
      <sz val="14"/>
      <color rgb="FFFF0000"/>
      <name val="Calibri"/>
      <family val="2"/>
    </font>
    <font>
      <b/>
      <sz val="20"/>
      <color rgb="FFC00000"/>
      <name val="Calibri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24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rgb="FFFFFFFF"/>
      <name val="Calibri"/>
      <family val="2"/>
    </font>
    <font>
      <b/>
      <sz val="20"/>
      <color theme="1"/>
      <name val="Calibri"/>
      <family val="2"/>
    </font>
    <font>
      <b/>
      <u/>
      <sz val="14"/>
      <color rgb="FF000000"/>
      <name val="Calibri"/>
      <family val="2"/>
    </font>
    <font>
      <b/>
      <u/>
      <sz val="12"/>
      <color rgb="FFFFFFFF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sz val="18"/>
      <name val="Calibri"/>
      <family val="2"/>
    </font>
    <font>
      <b/>
      <sz val="18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1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44" fontId="4" fillId="4" borderId="1" xfId="0" applyNumberFormat="1" applyFont="1" applyFill="1" applyBorder="1" applyAlignment="1">
      <alignment horizontal="left"/>
    </xf>
    <xf numFmtId="44" fontId="1" fillId="3" borderId="2" xfId="0" applyNumberFormat="1" applyFont="1" applyFill="1" applyBorder="1" applyAlignment="1">
      <alignment horizontal="center"/>
    </xf>
    <xf numFmtId="44" fontId="4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10" fontId="1" fillId="5" borderId="2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4" fontId="4" fillId="3" borderId="2" xfId="0" applyNumberFormat="1" applyFont="1" applyFill="1" applyBorder="1" applyAlignment="1">
      <alignment horizontal="center"/>
    </xf>
    <xf numFmtId="44" fontId="1" fillId="6" borderId="2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0" fontId="1" fillId="4" borderId="2" xfId="0" applyNumberFormat="1" applyFont="1" applyFill="1" applyBorder="1" applyAlignment="1">
      <alignment horizontal="center"/>
    </xf>
    <xf numFmtId="44" fontId="4" fillId="4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164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0" borderId="0" xfId="0" applyFont="1" applyAlignment="1"/>
    <xf numFmtId="10" fontId="1" fillId="0" borderId="2" xfId="0" applyNumberFormat="1" applyFont="1" applyFill="1" applyBorder="1" applyAlignment="1">
      <alignment horizontal="center"/>
    </xf>
    <xf numFmtId="43" fontId="0" fillId="0" borderId="0" xfId="0" applyNumberFormat="1" applyFont="1" applyAlignment="1"/>
    <xf numFmtId="44" fontId="1" fillId="0" borderId="1" xfId="0" applyNumberFormat="1" applyFont="1" applyBorder="1" applyAlignment="1" applyProtection="1">
      <alignment horizontal="left"/>
      <protection locked="0"/>
    </xf>
    <xf numFmtId="44" fontId="1" fillId="0" borderId="1" xfId="0" applyNumberFormat="1" applyFont="1" applyFill="1" applyBorder="1" applyAlignment="1" applyProtection="1">
      <alignment horizontal="left"/>
      <protection locked="0"/>
    </xf>
    <xf numFmtId="44" fontId="1" fillId="3" borderId="2" xfId="0" applyNumberFormat="1" applyFont="1" applyFill="1" applyBorder="1" applyAlignment="1" applyProtection="1">
      <alignment horizontal="center"/>
      <protection locked="0"/>
    </xf>
    <xf numFmtId="44" fontId="1" fillId="0" borderId="2" xfId="0" applyNumberFormat="1" applyFont="1" applyBorder="1" applyAlignment="1">
      <alignment horizontal="center"/>
    </xf>
    <xf numFmtId="44" fontId="1" fillId="0" borderId="2" xfId="0" applyNumberFormat="1" applyFont="1" applyBorder="1" applyAlignment="1" applyProtection="1">
      <alignment horizontal="center"/>
      <protection locked="0"/>
    </xf>
    <xf numFmtId="0" fontId="0" fillId="0" borderId="0" xfId="0" applyFont="1" applyAlignment="1"/>
    <xf numFmtId="0" fontId="15" fillId="0" borderId="0" xfId="0" applyFont="1" applyAlignment="1"/>
    <xf numFmtId="0" fontId="0" fillId="0" borderId="0" xfId="0" applyFont="1" applyAlignment="1"/>
    <xf numFmtId="0" fontId="1" fillId="0" borderId="9" xfId="0" applyFont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" fillId="0" borderId="12" xfId="0" applyFont="1" applyBorder="1"/>
    <xf numFmtId="0" fontId="4" fillId="0" borderId="12" xfId="0" applyFont="1" applyBorder="1" applyAlignment="1">
      <alignment horizontal="left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/>
    </xf>
    <xf numFmtId="10" fontId="1" fillId="5" borderId="3" xfId="0" applyNumberFormat="1" applyFont="1" applyFill="1" applyBorder="1" applyAlignment="1">
      <alignment horizontal="center"/>
    </xf>
    <xf numFmtId="1" fontId="1" fillId="6" borderId="3" xfId="0" applyNumberFormat="1" applyFont="1" applyFill="1" applyBorder="1" applyAlignment="1">
      <alignment horizontal="center"/>
    </xf>
    <xf numFmtId="44" fontId="1" fillId="3" borderId="3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44" fontId="1" fillId="0" borderId="3" xfId="0" applyNumberFormat="1" applyFont="1" applyBorder="1" applyAlignment="1" applyProtection="1">
      <alignment horizontal="center"/>
    </xf>
    <xf numFmtId="0" fontId="6" fillId="2" borderId="11" xfId="0" applyFont="1" applyFill="1" applyBorder="1"/>
    <xf numFmtId="44" fontId="4" fillId="4" borderId="10" xfId="0" applyNumberFormat="1" applyFont="1" applyFill="1" applyBorder="1" applyAlignment="1">
      <alignment horizontal="left"/>
    </xf>
    <xf numFmtId="44" fontId="1" fillId="0" borderId="17" xfId="0" applyNumberFormat="1" applyFont="1" applyBorder="1" applyAlignment="1" applyProtection="1">
      <alignment horizontal="left"/>
      <protection locked="0"/>
    </xf>
    <xf numFmtId="0" fontId="6" fillId="2" borderId="17" xfId="0" applyFont="1" applyFill="1" applyBorder="1" applyAlignment="1">
      <alignment horizontal="center" wrapText="1"/>
    </xf>
    <xf numFmtId="10" fontId="1" fillId="10" borderId="3" xfId="0" applyNumberFormat="1" applyFont="1" applyFill="1" applyBorder="1" applyAlignment="1">
      <alignment horizontal="center"/>
    </xf>
    <xf numFmtId="10" fontId="1" fillId="10" borderId="2" xfId="0" applyNumberFormat="1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44" fontId="14" fillId="11" borderId="13" xfId="1" applyFont="1" applyFill="1" applyBorder="1" applyAlignment="1" applyProtection="1">
      <alignment horizontal="center"/>
      <protection locked="0"/>
    </xf>
    <xf numFmtId="10" fontId="14" fillId="12" borderId="13" xfId="2" applyNumberFormat="1" applyFont="1" applyFill="1" applyBorder="1" applyAlignment="1">
      <alignment horizontal="center"/>
    </xf>
    <xf numFmtId="42" fontId="0" fillId="0" borderId="0" xfId="0" applyNumberFormat="1" applyFont="1" applyAlignment="1"/>
    <xf numFmtId="0" fontId="3" fillId="0" borderId="0" xfId="0" applyFont="1" applyAlignment="1"/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/>
    <xf numFmtId="0" fontId="18" fillId="0" borderId="1" xfId="0" applyFont="1" applyBorder="1" applyAlignment="1" applyProtection="1">
      <alignment horizontal="center"/>
      <protection locked="0"/>
    </xf>
    <xf numFmtId="0" fontId="0" fillId="0" borderId="0" xfId="0" applyFont="1" applyFill="1" applyAlignment="1"/>
    <xf numFmtId="44" fontId="0" fillId="0" borderId="8" xfId="0" applyNumberFormat="1" applyFont="1" applyFill="1" applyBorder="1" applyAlignment="1" applyProtection="1">
      <protection locked="0"/>
    </xf>
    <xf numFmtId="0" fontId="0" fillId="0" borderId="8" xfId="0" applyFont="1" applyFill="1" applyBorder="1" applyAlignment="1"/>
    <xf numFmtId="0" fontId="5" fillId="0" borderId="8" xfId="0" applyFont="1" applyFill="1" applyBorder="1" applyAlignment="1">
      <alignment wrapText="1"/>
    </xf>
    <xf numFmtId="43" fontId="0" fillId="0" borderId="8" xfId="0" applyNumberFormat="1" applyFont="1" applyFill="1" applyBorder="1" applyAlignment="1"/>
    <xf numFmtId="0" fontId="15" fillId="0" borderId="0" xfId="0" applyFont="1" applyFill="1" applyAlignment="1"/>
    <xf numFmtId="43" fontId="3" fillId="0" borderId="19" xfId="0" applyNumberFormat="1" applyFont="1" applyBorder="1"/>
    <xf numFmtId="1" fontId="8" fillId="0" borderId="0" xfId="0" applyNumberFormat="1" applyFont="1" applyAlignment="1"/>
    <xf numFmtId="0" fontId="3" fillId="0" borderId="0" xfId="0" applyFont="1" applyAlignment="1">
      <alignment horizontal="right"/>
    </xf>
    <xf numFmtId="44" fontId="15" fillId="0" borderId="8" xfId="0" applyNumberFormat="1" applyFont="1" applyBorder="1" applyAlignment="1" applyProtection="1">
      <protection locked="0"/>
    </xf>
    <xf numFmtId="0" fontId="17" fillId="0" borderId="0" xfId="0" applyFont="1" applyAlignment="1"/>
    <xf numFmtId="37" fontId="0" fillId="13" borderId="1" xfId="0" applyNumberFormat="1" applyFont="1" applyFill="1" applyBorder="1" applyProtection="1">
      <protection locked="0"/>
    </xf>
    <xf numFmtId="1" fontId="0" fillId="13" borderId="1" xfId="0" applyNumberFormat="1" applyFont="1" applyFill="1" applyBorder="1" applyProtection="1">
      <protection locked="0"/>
    </xf>
    <xf numFmtId="42" fontId="0" fillId="13" borderId="1" xfId="0" applyNumberFormat="1" applyFont="1" applyFill="1" applyBorder="1" applyProtection="1">
      <protection locked="0"/>
    </xf>
    <xf numFmtId="42" fontId="0" fillId="13" borderId="12" xfId="0" applyNumberFormat="1" applyFont="1" applyFill="1" applyBorder="1" applyAlignment="1" applyProtection="1">
      <protection locked="0"/>
    </xf>
    <xf numFmtId="0" fontId="5" fillId="2" borderId="12" xfId="0" applyFont="1" applyFill="1" applyBorder="1" applyAlignment="1" applyProtection="1">
      <alignment wrapText="1"/>
    </xf>
    <xf numFmtId="42" fontId="0" fillId="9" borderId="12" xfId="0" applyNumberFormat="1" applyFont="1" applyFill="1" applyBorder="1" applyAlignment="1" applyProtection="1"/>
    <xf numFmtId="0" fontId="5" fillId="2" borderId="30" xfId="0" applyFont="1" applyFill="1" applyBorder="1" applyAlignment="1" applyProtection="1">
      <alignment horizontal="center" vertical="center" wrapText="1"/>
    </xf>
    <xf numFmtId="0" fontId="15" fillId="7" borderId="27" xfId="0" applyFont="1" applyFill="1" applyBorder="1" applyAlignment="1" applyProtection="1">
      <alignment horizontal="left" vertical="center"/>
    </xf>
    <xf numFmtId="0" fontId="15" fillId="0" borderId="28" xfId="0" applyFont="1" applyBorder="1" applyAlignment="1" applyProtection="1">
      <alignment horizontal="left"/>
    </xf>
    <xf numFmtId="0" fontId="15" fillId="7" borderId="27" xfId="0" applyFont="1" applyFill="1" applyBorder="1" applyAlignment="1" applyProtection="1">
      <alignment horizontal="left"/>
    </xf>
    <xf numFmtId="0" fontId="15" fillId="7" borderId="27" xfId="0" applyFont="1" applyFill="1" applyBorder="1" applyAlignment="1" applyProtection="1">
      <alignment horizontal="left" wrapText="1"/>
    </xf>
    <xf numFmtId="0" fontId="0" fillId="0" borderId="28" xfId="0" applyFont="1" applyBorder="1" applyAlignment="1" applyProtection="1">
      <alignment horizontal="left"/>
    </xf>
    <xf numFmtId="0" fontId="15" fillId="7" borderId="26" xfId="0" applyFont="1" applyFill="1" applyBorder="1" applyAlignment="1" applyProtection="1">
      <alignment horizontal="left" wrapText="1"/>
    </xf>
    <xf numFmtId="0" fontId="5" fillId="2" borderId="1" xfId="0" applyFont="1" applyFill="1" applyBorder="1" applyAlignment="1" applyProtection="1">
      <alignment wrapText="1"/>
    </xf>
    <xf numFmtId="42" fontId="0" fillId="7" borderId="1" xfId="0" applyNumberFormat="1" applyFont="1" applyFill="1" applyBorder="1" applyProtection="1"/>
    <xf numFmtId="42" fontId="0" fillId="7" borderId="11" xfId="0" applyNumberFormat="1" applyFont="1" applyFill="1" applyBorder="1" applyProtection="1"/>
    <xf numFmtId="42" fontId="0" fillId="7" borderId="23" xfId="0" applyNumberFormat="1" applyFont="1" applyFill="1" applyBorder="1" applyProtection="1"/>
    <xf numFmtId="0" fontId="5" fillId="2" borderId="10" xfId="0" applyFont="1" applyFill="1" applyBorder="1" applyAlignment="1" applyProtection="1">
      <alignment wrapText="1"/>
    </xf>
    <xf numFmtId="42" fontId="0" fillId="7" borderId="12" xfId="0" applyNumberFormat="1" applyFont="1" applyFill="1" applyBorder="1" applyAlignment="1" applyProtection="1"/>
    <xf numFmtId="42" fontId="0" fillId="7" borderId="14" xfId="0" applyNumberFormat="1" applyFont="1" applyFill="1" applyBorder="1" applyAlignment="1" applyProtection="1"/>
    <xf numFmtId="42" fontId="0" fillId="7" borderId="22" xfId="0" applyNumberFormat="1" applyFont="1" applyFill="1" applyBorder="1" applyAlignment="1" applyProtection="1"/>
    <xf numFmtId="0" fontId="5" fillId="2" borderId="16" xfId="0" applyFont="1" applyFill="1" applyBorder="1" applyAlignment="1" applyProtection="1">
      <alignment wrapText="1"/>
    </xf>
    <xf numFmtId="43" fontId="0" fillId="7" borderId="29" xfId="0" applyNumberFormat="1" applyFont="1" applyFill="1" applyBorder="1" applyAlignment="1" applyProtection="1"/>
    <xf numFmtId="0" fontId="0" fillId="0" borderId="0" xfId="0" applyFont="1" applyAlignment="1" applyProtection="1"/>
    <xf numFmtId="44" fontId="14" fillId="0" borderId="13" xfId="2" applyNumberFormat="1" applyFont="1" applyFill="1" applyBorder="1" applyAlignment="1">
      <alignment horizontal="center"/>
    </xf>
    <xf numFmtId="44" fontId="1" fillId="0" borderId="17" xfId="0" applyNumberFormat="1" applyFont="1" applyBorder="1" applyProtection="1">
      <protection locked="0"/>
    </xf>
    <xf numFmtId="44" fontId="17" fillId="4" borderId="2" xfId="0" applyNumberFormat="1" applyFont="1" applyFill="1" applyBorder="1" applyAlignment="1">
      <alignment horizontal="center"/>
    </xf>
    <xf numFmtId="44" fontId="17" fillId="0" borderId="1" xfId="0" applyNumberFormat="1" applyFont="1" applyBorder="1" applyAlignment="1">
      <alignment horizontal="center"/>
    </xf>
    <xf numFmtId="44" fontId="17" fillId="3" borderId="2" xfId="0" applyNumberFormat="1" applyFont="1" applyFill="1" applyBorder="1" applyAlignment="1">
      <alignment horizontal="center"/>
    </xf>
    <xf numFmtId="42" fontId="15" fillId="9" borderId="22" xfId="0" applyNumberFormat="1" applyFont="1" applyFill="1" applyBorder="1" applyAlignment="1" applyProtection="1"/>
    <xf numFmtId="10" fontId="0" fillId="9" borderId="12" xfId="0" applyNumberFormat="1" applyFont="1" applyFill="1" applyBorder="1" applyAlignment="1" applyProtection="1"/>
    <xf numFmtId="0" fontId="0" fillId="0" borderId="8" xfId="0" applyFont="1" applyBorder="1" applyAlignment="1"/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center"/>
    </xf>
    <xf numFmtId="0" fontId="6" fillId="2" borderId="3" xfId="0" applyFont="1" applyFill="1" applyBorder="1"/>
    <xf numFmtId="0" fontId="6" fillId="2" borderId="2" xfId="0" applyFont="1" applyFill="1" applyBorder="1" applyAlignment="1">
      <alignment horizontal="left"/>
    </xf>
    <xf numFmtId="44" fontId="17" fillId="0" borderId="2" xfId="0" applyNumberFormat="1" applyFont="1" applyBorder="1" applyAlignment="1">
      <alignment horizontal="center"/>
    </xf>
    <xf numFmtId="44" fontId="1" fillId="0" borderId="2" xfId="0" applyNumberFormat="1" applyFont="1" applyBorder="1" applyAlignment="1" applyProtection="1">
      <alignment horizontal="left"/>
      <protection locked="0"/>
    </xf>
    <xf numFmtId="9" fontId="1" fillId="3" borderId="8" xfId="0" applyNumberFormat="1" applyFont="1" applyFill="1" applyBorder="1" applyAlignment="1">
      <alignment horizontal="center"/>
    </xf>
    <xf numFmtId="44" fontId="1" fillId="0" borderId="4" xfId="0" applyNumberFormat="1" applyFont="1" applyBorder="1" applyAlignment="1">
      <alignment horizontal="left"/>
    </xf>
    <xf numFmtId="164" fontId="1" fillId="3" borderId="8" xfId="0" applyNumberFormat="1" applyFont="1" applyFill="1" applyBorder="1"/>
    <xf numFmtId="0" fontId="1" fillId="3" borderId="8" xfId="0" applyFont="1" applyFill="1" applyBorder="1"/>
    <xf numFmtId="0" fontId="12" fillId="0" borderId="8" xfId="0" applyFont="1" applyFill="1" applyBorder="1"/>
    <xf numFmtId="0" fontId="1" fillId="0" borderId="9" xfId="0" applyFont="1" applyBorder="1" applyAlignment="1" applyProtection="1">
      <alignment horizontal="center"/>
      <protection locked="0"/>
    </xf>
    <xf numFmtId="0" fontId="8" fillId="6" borderId="8" xfId="0" applyFont="1" applyFill="1" applyBorder="1"/>
    <xf numFmtId="0" fontId="1" fillId="6" borderId="8" xfId="0" applyFont="1" applyFill="1" applyBorder="1" applyAlignment="1">
      <alignment horizontal="center"/>
    </xf>
    <xf numFmtId="44" fontId="3" fillId="0" borderId="8" xfId="0" applyNumberFormat="1" applyFont="1" applyFill="1" applyBorder="1" applyAlignment="1" applyProtection="1">
      <protection locked="0"/>
    </xf>
    <xf numFmtId="43" fontId="3" fillId="0" borderId="19" xfId="0" applyNumberFormat="1" applyFont="1" applyBorder="1" applyAlignment="1"/>
    <xf numFmtId="42" fontId="3" fillId="0" borderId="20" xfId="0" applyNumberFormat="1" applyFont="1" applyBorder="1" applyAlignment="1"/>
    <xf numFmtId="42" fontId="3" fillId="0" borderId="21" xfId="0" applyNumberFormat="1" applyFont="1" applyBorder="1" applyAlignment="1"/>
    <xf numFmtId="0" fontId="0" fillId="0" borderId="8" xfId="0" applyFont="1" applyBorder="1" applyAlignment="1"/>
    <xf numFmtId="44" fontId="1" fillId="0" borderId="2" xfId="0" applyNumberFormat="1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protection locked="0"/>
    </xf>
    <xf numFmtId="0" fontId="15" fillId="0" borderId="0" xfId="0" quotePrefix="1" applyFont="1" applyAlignment="1"/>
    <xf numFmtId="0" fontId="0" fillId="0" borderId="8" xfId="0" applyFont="1" applyBorder="1" applyAlignment="1" applyProtection="1">
      <alignment horizontal="left"/>
    </xf>
    <xf numFmtId="0" fontId="1" fillId="0" borderId="8" xfId="0" applyFont="1" applyBorder="1" applyAlignment="1">
      <alignment horizontal="center"/>
    </xf>
    <xf numFmtId="44" fontId="1" fillId="0" borderId="8" xfId="0" applyNumberFormat="1" applyFont="1" applyBorder="1" applyAlignment="1" applyProtection="1">
      <alignment horizontal="left"/>
      <protection locked="0"/>
    </xf>
    <xf numFmtId="44" fontId="1" fillId="0" borderId="8" xfId="0" applyNumberFormat="1" applyFont="1" applyBorder="1" applyAlignment="1">
      <alignment horizontal="center"/>
    </xf>
    <xf numFmtId="44" fontId="1" fillId="0" borderId="8" xfId="0" applyNumberFormat="1" applyFont="1" applyBorder="1" applyAlignment="1">
      <alignment horizontal="left"/>
    </xf>
    <xf numFmtId="0" fontId="2" fillId="0" borderId="3" xfId="0" applyFont="1" applyBorder="1" applyAlignment="1"/>
    <xf numFmtId="0" fontId="1" fillId="0" borderId="3" xfId="0" applyFont="1" applyBorder="1" applyAlignment="1">
      <alignment horizontal="center"/>
    </xf>
    <xf numFmtId="44" fontId="24" fillId="0" borderId="3" xfId="0" applyNumberFormat="1" applyFont="1" applyBorder="1" applyAlignment="1"/>
    <xf numFmtId="0" fontId="2" fillId="0" borderId="4" xfId="0" applyFont="1" applyBorder="1" applyAlignment="1"/>
    <xf numFmtId="44" fontId="1" fillId="7" borderId="17" xfId="0" applyNumberFormat="1" applyFont="1" applyFill="1" applyBorder="1" applyAlignment="1" applyProtection="1">
      <alignment horizontal="left"/>
    </xf>
    <xf numFmtId="44" fontId="1" fillId="0" borderId="2" xfId="0" applyNumberFormat="1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protection locked="0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/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0" fillId="0" borderId="4" xfId="0" applyFont="1" applyBorder="1" applyAlignment="1" applyProtection="1">
      <protection locked="0"/>
    </xf>
    <xf numFmtId="0" fontId="1" fillId="6" borderId="2" xfId="0" applyFont="1" applyFill="1" applyBorder="1" applyAlignment="1">
      <alignment horizontal="left"/>
    </xf>
    <xf numFmtId="0" fontId="2" fillId="0" borderId="4" xfId="0" applyFont="1" applyBorder="1" applyAlignment="1"/>
    <xf numFmtId="0" fontId="6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44" fontId="1" fillId="0" borderId="2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2" xfId="0" applyFont="1" applyBorder="1" applyAlignment="1"/>
    <xf numFmtId="0" fontId="1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2" fillId="0" borderId="5" xfId="0" applyFont="1" applyBorder="1" applyAlignment="1"/>
    <xf numFmtId="44" fontId="1" fillId="8" borderId="2" xfId="0" applyNumberFormat="1" applyFont="1" applyFill="1" applyBorder="1" applyAlignment="1" applyProtection="1">
      <alignment horizontal="left" wrapText="1"/>
      <protection locked="0"/>
    </xf>
    <xf numFmtId="0" fontId="2" fillId="8" borderId="4" xfId="0" applyFont="1" applyFill="1" applyBorder="1" applyAlignment="1" applyProtection="1">
      <alignment wrapText="1"/>
      <protection locked="0"/>
    </xf>
    <xf numFmtId="0" fontId="1" fillId="8" borderId="2" xfId="0" applyFont="1" applyFill="1" applyBorder="1" applyAlignment="1">
      <alignment horizontal="left"/>
    </xf>
    <xf numFmtId="0" fontId="2" fillId="8" borderId="3" xfId="0" applyFont="1" applyFill="1" applyBorder="1" applyAlignment="1"/>
    <xf numFmtId="0" fontId="21" fillId="0" borderId="2" xfId="0" applyFont="1" applyBorder="1" applyAlignment="1">
      <alignment horizontal="left"/>
    </xf>
    <xf numFmtId="0" fontId="21" fillId="0" borderId="3" xfId="0" applyFont="1" applyBorder="1" applyAlignment="1"/>
    <xf numFmtId="0" fontId="13" fillId="0" borderId="13" xfId="0" applyFont="1" applyBorder="1" applyAlignment="1" applyProtection="1">
      <alignment horizontal="left" wrapText="1"/>
      <protection locked="0"/>
    </xf>
    <xf numFmtId="0" fontId="14" fillId="0" borderId="15" xfId="0" applyFont="1" applyBorder="1" applyAlignment="1" applyProtection="1">
      <alignment horizontal="left" wrapText="1"/>
      <protection locked="0"/>
    </xf>
    <xf numFmtId="44" fontId="1" fillId="8" borderId="24" xfId="0" applyNumberFormat="1" applyFont="1" applyFill="1" applyBorder="1" applyAlignment="1" applyProtection="1">
      <alignment vertical="center"/>
      <protection locked="0"/>
    </xf>
    <xf numFmtId="0" fontId="0" fillId="8" borderId="25" xfId="0" applyFont="1" applyFill="1" applyBorder="1" applyAlignment="1">
      <alignment vertical="center"/>
    </xf>
    <xf numFmtId="0" fontId="14" fillId="0" borderId="13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" fillId="0" borderId="2" xfId="0" applyFont="1" applyBorder="1" applyAlignment="1" applyProtection="1">
      <alignment horizontal="left"/>
      <protection locked="0"/>
    </xf>
    <xf numFmtId="0" fontId="4" fillId="4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24" fillId="0" borderId="3" xfId="0" applyFont="1" applyBorder="1" applyAlignment="1"/>
    <xf numFmtId="0" fontId="17" fillId="0" borderId="3" xfId="0" applyFont="1" applyBorder="1" applyAlignment="1"/>
    <xf numFmtId="44" fontId="1" fillId="4" borderId="2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/>
    <xf numFmtId="0" fontId="1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protection locked="0"/>
    </xf>
    <xf numFmtId="0" fontId="1" fillId="4" borderId="2" xfId="0" applyFont="1" applyFill="1" applyBorder="1" applyAlignment="1">
      <alignment horizontal="left"/>
    </xf>
    <xf numFmtId="44" fontId="1" fillId="8" borderId="2" xfId="0" applyNumberFormat="1" applyFont="1" applyFill="1" applyBorder="1" applyAlignment="1" applyProtection="1">
      <alignment horizontal="left"/>
      <protection locked="0"/>
    </xf>
    <xf numFmtId="0" fontId="2" fillId="8" borderId="4" xfId="0" applyFont="1" applyFill="1" applyBorder="1" applyAlignment="1" applyProtection="1">
      <protection locked="0"/>
    </xf>
    <xf numFmtId="0" fontId="14" fillId="0" borderId="13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4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44" fontId="1" fillId="6" borderId="2" xfId="0" applyNumberFormat="1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wrapText="1"/>
    </xf>
    <xf numFmtId="44" fontId="1" fillId="4" borderId="2" xfId="0" applyNumberFormat="1" applyFont="1" applyFill="1" applyBorder="1" applyAlignment="1">
      <alignment horizontal="center"/>
    </xf>
    <xf numFmtId="0" fontId="0" fillId="13" borderId="13" xfId="0" applyNumberFormat="1" applyFont="1" applyFill="1" applyBorder="1" applyAlignment="1" applyProtection="1">
      <alignment wrapText="1"/>
      <protection locked="0"/>
    </xf>
    <xf numFmtId="0" fontId="0" fillId="0" borderId="15" xfId="0" applyFont="1" applyBorder="1" applyAlignment="1" applyProtection="1">
      <protection locked="0"/>
    </xf>
    <xf numFmtId="0" fontId="5" fillId="2" borderId="13" xfId="0" applyFont="1" applyFill="1" applyBorder="1" applyAlignment="1" applyProtection="1">
      <alignment wrapText="1"/>
    </xf>
    <xf numFmtId="0" fontId="0" fillId="0" borderId="15" xfId="0" applyFont="1" applyBorder="1" applyAlignment="1"/>
    <xf numFmtId="0" fontId="1" fillId="3" borderId="2" xfId="0" applyFont="1" applyFill="1" applyBorder="1" applyAlignment="1">
      <alignment horizontal="center"/>
    </xf>
    <xf numFmtId="44" fontId="4" fillId="4" borderId="3" xfId="0" applyNumberFormat="1" applyFont="1" applyFill="1" applyBorder="1" applyAlignment="1">
      <alignment horizontal="left"/>
    </xf>
    <xf numFmtId="44" fontId="17" fillId="4" borderId="3" xfId="0" applyNumberFormat="1" applyFont="1" applyFill="1" applyBorder="1" applyAlignment="1">
      <alignment horizontal="center"/>
    </xf>
    <xf numFmtId="44" fontId="1" fillId="0" borderId="3" xfId="0" applyNumberFormat="1" applyFont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44" fontId="4" fillId="0" borderId="8" xfId="0" applyNumberFormat="1" applyFont="1" applyFill="1" applyBorder="1" applyAlignment="1">
      <alignment horizontal="left"/>
    </xf>
    <xf numFmtId="0" fontId="2" fillId="0" borderId="9" xfId="0" applyFont="1" applyBorder="1" applyAlignment="1"/>
    <xf numFmtId="44" fontId="4" fillId="0" borderId="29" xfId="0" applyNumberFormat="1" applyFont="1" applyFill="1" applyBorder="1" applyAlignment="1">
      <alignment horizontal="left"/>
    </xf>
    <xf numFmtId="0" fontId="2" fillId="0" borderId="3" xfId="0" applyFont="1" applyFill="1" applyBorder="1" applyAlignment="1"/>
    <xf numFmtId="0" fontId="15" fillId="13" borderId="12" xfId="0" applyFont="1" applyFill="1" applyBorder="1" applyAlignment="1" applyProtection="1"/>
    <xf numFmtId="0" fontId="1" fillId="0" borderId="2" xfId="0" applyFont="1" applyFill="1" applyBorder="1" applyAlignment="1">
      <alignment horizontal="left"/>
    </xf>
    <xf numFmtId="0" fontId="2" fillId="0" borderId="6" xfId="0" applyFont="1" applyBorder="1" applyAlignment="1"/>
    <xf numFmtId="0" fontId="25" fillId="0" borderId="9" xfId="0" applyFont="1" applyFill="1" applyBorder="1" applyAlignment="1"/>
    <xf numFmtId="0" fontId="26" fillId="0" borderId="31" xfId="0" applyFont="1" applyBorder="1" applyAlignment="1"/>
    <xf numFmtId="44" fontId="27" fillId="14" borderId="32" xfId="0" applyNumberFormat="1" applyFont="1" applyFill="1" applyBorder="1" applyAlignment="1"/>
    <xf numFmtId="0" fontId="28" fillId="14" borderId="33" xfId="0" applyFont="1" applyFill="1" applyBorder="1" applyAlignment="1"/>
    <xf numFmtId="44" fontId="4" fillId="4" borderId="29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3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7C80"/>
      <color rgb="FFFF5050"/>
      <color rgb="FFFA5C5C"/>
      <color rgb="FFD8D8D8"/>
      <color rgb="FFDDD9C3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7"/>
  <sheetViews>
    <sheetView tabSelected="1" zoomScale="85" zoomScaleNormal="85" workbookViewId="0">
      <selection activeCell="E6" sqref="E6:I6"/>
    </sheetView>
  </sheetViews>
  <sheetFormatPr defaultColWidth="11.25" defaultRowHeight="15" customHeight="1" x14ac:dyDescent="0.25"/>
  <cols>
    <col min="1" max="1" width="8.25" customWidth="1"/>
    <col min="2" max="2" width="54.375" bestFit="1" customWidth="1"/>
    <col min="3" max="3" width="7.375" bestFit="1" customWidth="1"/>
    <col min="4" max="4" width="36" bestFit="1" customWidth="1"/>
    <col min="5" max="7" width="24.75" customWidth="1"/>
    <col min="8" max="8" width="24.75" style="33" customWidth="1"/>
    <col min="9" max="11" width="24.75" customWidth="1"/>
    <col min="12" max="12" width="28.75" customWidth="1"/>
    <col min="13" max="13" width="64.125" customWidth="1"/>
    <col min="14" max="14" width="9" customWidth="1"/>
    <col min="15" max="15" width="14.75" customWidth="1"/>
    <col min="16" max="27" width="9" customWidth="1"/>
  </cols>
  <sheetData>
    <row r="1" spans="1:47" ht="20.25" customHeight="1" x14ac:dyDescent="0.4">
      <c r="A1" s="1"/>
      <c r="B1" s="191" t="s">
        <v>134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47" ht="25.5" customHeight="1" x14ac:dyDescent="0.5">
      <c r="A2" s="1"/>
      <c r="B2" s="3" t="s">
        <v>0</v>
      </c>
      <c r="C2" s="147"/>
      <c r="D2" s="148"/>
      <c r="E2" s="148"/>
      <c r="F2" s="148"/>
      <c r="G2" s="148"/>
      <c r="H2" s="148"/>
      <c r="I2" s="149"/>
      <c r="J2" s="149"/>
      <c r="K2" s="149"/>
      <c r="L2" s="149"/>
      <c r="M2" s="15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64" t="s">
        <v>1</v>
      </c>
    </row>
    <row r="3" spans="1:47" ht="27" customHeight="1" x14ac:dyDescent="0.5">
      <c r="A3" s="1"/>
      <c r="B3" s="3" t="s">
        <v>2</v>
      </c>
      <c r="C3" s="147"/>
      <c r="D3" s="148"/>
      <c r="E3" s="148"/>
      <c r="F3" s="148"/>
      <c r="G3" s="148"/>
      <c r="H3" s="148"/>
      <c r="I3" s="149"/>
      <c r="J3" s="149"/>
      <c r="K3" s="149"/>
      <c r="L3" s="149"/>
      <c r="M3" s="15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64" t="s">
        <v>3</v>
      </c>
    </row>
    <row r="4" spans="1:47" ht="27" customHeight="1" x14ac:dyDescent="0.4">
      <c r="A4" s="1"/>
      <c r="B4" s="4"/>
      <c r="C4" s="1"/>
      <c r="D4" s="1"/>
      <c r="E4" s="1"/>
      <c r="F4" s="1"/>
      <c r="G4" s="1"/>
      <c r="H4" s="1"/>
      <c r="I4" s="4"/>
      <c r="J4" s="4"/>
      <c r="K4" s="4"/>
      <c r="L4" s="5"/>
      <c r="M4" s="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47" ht="27" customHeight="1" x14ac:dyDescent="0.4">
      <c r="A5" s="1"/>
      <c r="B5" s="181" t="s">
        <v>4</v>
      </c>
      <c r="C5" s="39"/>
      <c r="D5" s="35" t="s">
        <v>5</v>
      </c>
      <c r="E5" s="37" t="s">
        <v>6</v>
      </c>
      <c r="F5" s="37"/>
      <c r="G5" s="37"/>
      <c r="H5" s="37"/>
      <c r="I5" s="38"/>
      <c r="J5" s="4"/>
      <c r="K5" s="4"/>
      <c r="L5" s="5"/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47" ht="27" customHeight="1" x14ac:dyDescent="0.4">
      <c r="A6" s="1"/>
      <c r="B6" s="182"/>
      <c r="C6" s="40"/>
      <c r="D6" s="35" t="s">
        <v>7</v>
      </c>
      <c r="E6" s="156" t="s">
        <v>8</v>
      </c>
      <c r="F6" s="157"/>
      <c r="G6" s="157"/>
      <c r="H6" s="157"/>
      <c r="I6" s="157"/>
      <c r="J6" s="4"/>
      <c r="K6" s="4"/>
      <c r="L6" s="5"/>
      <c r="M6" s="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47" s="33" customFormat="1" ht="27" customHeight="1" x14ac:dyDescent="0.4">
      <c r="A7" s="1"/>
      <c r="B7" s="157"/>
      <c r="C7" s="41"/>
      <c r="D7" s="36" t="s">
        <v>9</v>
      </c>
      <c r="E7" s="156" t="s">
        <v>10</v>
      </c>
      <c r="F7" s="157"/>
      <c r="G7" s="157"/>
      <c r="H7" s="157"/>
      <c r="I7" s="157"/>
      <c r="J7" s="4"/>
      <c r="K7" s="4"/>
      <c r="L7" s="5"/>
      <c r="M7" s="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47" ht="27" customHeight="1" x14ac:dyDescent="0.4">
      <c r="A8" s="1"/>
      <c r="B8" s="42"/>
      <c r="C8" s="34"/>
      <c r="D8" s="109"/>
      <c r="E8" s="1"/>
      <c r="F8" s="1"/>
      <c r="G8" s="1"/>
      <c r="H8" s="1"/>
      <c r="I8" s="4"/>
      <c r="J8" s="4"/>
      <c r="K8" s="4"/>
      <c r="L8" s="5"/>
      <c r="M8" s="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47" ht="27" customHeight="1" x14ac:dyDescent="0.5">
      <c r="A9" s="1"/>
      <c r="B9" s="3" t="s">
        <v>11</v>
      </c>
      <c r="C9" s="65"/>
      <c r="D9" s="110"/>
      <c r="E9" s="1"/>
      <c r="F9" s="1"/>
      <c r="G9" s="1"/>
      <c r="H9" s="1"/>
      <c r="I9" s="4"/>
      <c r="J9" s="4"/>
      <c r="K9" s="4"/>
      <c r="L9" s="5"/>
      <c r="M9" s="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</row>
    <row r="10" spans="1:47" ht="20.25" customHeight="1" thickBot="1" x14ac:dyDescent="0.45">
      <c r="A10" s="1"/>
      <c r="B10" s="2"/>
      <c r="C10" s="2"/>
      <c r="D10" s="2"/>
      <c r="E10" s="2"/>
      <c r="F10" s="1"/>
      <c r="G10" s="1"/>
      <c r="H10" s="1"/>
      <c r="I10" s="1"/>
      <c r="J10" s="1"/>
      <c r="K10" s="1"/>
      <c r="L10" s="7" t="s">
        <v>12</v>
      </c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</row>
    <row r="11" spans="1:47" ht="78" customHeight="1" thickBot="1" x14ac:dyDescent="0.45">
      <c r="A11" s="112" t="s">
        <v>13</v>
      </c>
      <c r="B11" s="111"/>
      <c r="C11" s="111"/>
      <c r="D11" s="111"/>
      <c r="E11" s="53" t="s">
        <v>14</v>
      </c>
      <c r="F11" s="62"/>
      <c r="G11" s="61" t="s">
        <v>15</v>
      </c>
      <c r="H11" s="61"/>
      <c r="I11" s="62" t="s">
        <v>16</v>
      </c>
      <c r="J11" s="62"/>
      <c r="K11" s="61" t="s">
        <v>17</v>
      </c>
      <c r="L11" s="159" t="s">
        <v>18</v>
      </c>
      <c r="M11" s="15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</row>
    <row r="12" spans="1:47" ht="20.25" customHeight="1" thickBot="1" x14ac:dyDescent="0.45">
      <c r="A12" s="6">
        <v>1</v>
      </c>
      <c r="B12" s="145" t="s">
        <v>142</v>
      </c>
      <c r="C12" s="146"/>
      <c r="D12" s="146"/>
      <c r="E12" s="102"/>
      <c r="F12" s="43"/>
      <c r="G12" s="102"/>
      <c r="H12" s="26"/>
      <c r="I12" s="102"/>
      <c r="J12" s="29"/>
      <c r="K12" s="113" t="e">
        <f t="shared" ref="K12:K14" si="0">I12/C$9</f>
        <v>#DIV/0!</v>
      </c>
      <c r="L12" s="143"/>
      <c r="M12" s="144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</row>
    <row r="13" spans="1:47" ht="20.25" customHeight="1" thickBot="1" x14ac:dyDescent="0.45">
      <c r="A13" s="6">
        <v>2</v>
      </c>
      <c r="B13" s="145" t="s">
        <v>143</v>
      </c>
      <c r="C13" s="146"/>
      <c r="D13" s="146"/>
      <c r="E13" s="142">
        <f>E12*0.035</f>
        <v>0</v>
      </c>
      <c r="F13" s="43"/>
      <c r="G13" s="142"/>
      <c r="H13" s="26"/>
      <c r="I13" s="142"/>
      <c r="J13" s="29"/>
      <c r="K13" s="113" t="e">
        <f t="shared" si="0"/>
        <v>#DIV/0!</v>
      </c>
      <c r="L13" s="143"/>
      <c r="M13" s="14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</row>
    <row r="14" spans="1:47" ht="20.25" customHeight="1" thickBot="1" x14ac:dyDescent="0.45">
      <c r="A14" s="8" t="s">
        <v>138</v>
      </c>
      <c r="B14" s="176" t="s">
        <v>141</v>
      </c>
      <c r="C14" s="160"/>
      <c r="D14" s="213"/>
      <c r="E14" s="51">
        <f>SUM(E12:E13)</f>
        <v>0</v>
      </c>
      <c r="F14" s="10"/>
      <c r="G14" s="51">
        <f>SUM(G12:G13)</f>
        <v>0</v>
      </c>
      <c r="H14" s="9"/>
      <c r="I14" s="51">
        <f>SUM(I12:I13)</f>
        <v>0</v>
      </c>
      <c r="J14" s="11"/>
      <c r="K14" s="103" t="e">
        <f t="shared" si="0"/>
        <v>#DIV/0!</v>
      </c>
      <c r="L14" s="155"/>
      <c r="M14" s="15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</row>
    <row r="15" spans="1:47" s="33" customFormat="1" ht="20.25" customHeight="1" thickBot="1" x14ac:dyDescent="0.45">
      <c r="A15" s="202"/>
      <c r="B15" s="206" t="s">
        <v>146</v>
      </c>
      <c r="C15" s="216">
        <f>E14*0.75</f>
        <v>0</v>
      </c>
      <c r="D15" s="217"/>
      <c r="E15" s="207"/>
      <c r="F15" s="46"/>
      <c r="G15" s="207"/>
      <c r="H15" s="203"/>
      <c r="I15" s="207"/>
      <c r="J15" s="203"/>
      <c r="K15" s="204"/>
      <c r="L15" s="205"/>
      <c r="M15" s="14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47" s="33" customFormat="1" ht="20.25" customHeight="1" thickBot="1" x14ac:dyDescent="0.45">
      <c r="A16" s="202" t="s">
        <v>139</v>
      </c>
      <c r="B16" s="206" t="s">
        <v>136</v>
      </c>
      <c r="C16" s="214" t="s">
        <v>144</v>
      </c>
      <c r="D16" s="215"/>
      <c r="E16" s="209">
        <f>E12*0.015</f>
        <v>0</v>
      </c>
      <c r="F16" s="46"/>
      <c r="G16" s="209"/>
      <c r="H16" s="203"/>
      <c r="I16" s="209"/>
      <c r="J16" s="203"/>
      <c r="K16" s="204"/>
      <c r="L16" s="205"/>
      <c r="M16" s="14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47" s="33" customFormat="1" ht="20.25" customHeight="1" thickBot="1" x14ac:dyDescent="0.45">
      <c r="A17" s="202" t="s">
        <v>140</v>
      </c>
      <c r="B17" s="176" t="s">
        <v>137</v>
      </c>
      <c r="C17" s="146"/>
      <c r="D17" s="146"/>
      <c r="E17" s="218">
        <f>SUM(E12+E13+E16)</f>
        <v>0</v>
      </c>
      <c r="F17" s="46"/>
      <c r="G17" s="51"/>
      <c r="H17" s="203"/>
      <c r="I17" s="51"/>
      <c r="J17" s="203"/>
      <c r="K17" s="204"/>
      <c r="L17" s="205"/>
      <c r="M17" s="14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47" ht="20.25" customHeight="1" x14ac:dyDescent="0.4">
      <c r="A18" s="158"/>
      <c r="B18" s="146"/>
      <c r="C18" s="146"/>
      <c r="D18" s="146"/>
      <c r="E18" s="208"/>
      <c r="F18" s="146"/>
      <c r="G18" s="146"/>
      <c r="H18" s="146"/>
      <c r="I18" s="146"/>
      <c r="J18" s="146"/>
      <c r="K18" s="146"/>
      <c r="L18" s="146"/>
      <c r="M18" s="15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</row>
    <row r="19" spans="1:47" ht="20.25" customHeight="1" thickBot="1" x14ac:dyDescent="0.45">
      <c r="A19" s="159" t="s">
        <v>19</v>
      </c>
      <c r="B19" s="146"/>
      <c r="C19" s="146"/>
      <c r="D19" s="146"/>
      <c r="E19" s="160"/>
      <c r="F19" s="62"/>
      <c r="G19" s="62"/>
      <c r="H19" s="62"/>
      <c r="I19" s="62"/>
      <c r="J19" s="62"/>
      <c r="K19" s="62"/>
      <c r="L19" s="153"/>
      <c r="M19" s="152"/>
      <c r="N19" s="2"/>
      <c r="O19" s="2"/>
      <c r="P19" s="11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</row>
    <row r="20" spans="1:47" ht="20.25" customHeight="1" thickBot="1" x14ac:dyDescent="0.45">
      <c r="A20" s="6">
        <v>3</v>
      </c>
      <c r="B20" s="145" t="s">
        <v>20</v>
      </c>
      <c r="C20" s="146"/>
      <c r="D20" s="146"/>
      <c r="E20" s="52"/>
      <c r="F20" s="43"/>
      <c r="G20" s="26">
        <v>0</v>
      </c>
      <c r="H20" s="26"/>
      <c r="I20" s="26">
        <v>0</v>
      </c>
      <c r="J20" s="29"/>
      <c r="K20" s="113" t="e">
        <f t="shared" ref="K20:K26" si="1">I20/C$9</f>
        <v>#DIV/0!</v>
      </c>
      <c r="L20" s="143"/>
      <c r="M20" s="14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47" ht="48.75" customHeight="1" thickBot="1" x14ac:dyDescent="0.45">
      <c r="A21" s="6">
        <v>4</v>
      </c>
      <c r="B21" s="154" t="s">
        <v>21</v>
      </c>
      <c r="C21" s="146"/>
      <c r="D21" s="146"/>
      <c r="E21" s="52"/>
      <c r="F21" s="43"/>
      <c r="G21" s="26"/>
      <c r="H21" s="26"/>
      <c r="I21" s="26"/>
      <c r="J21" s="29"/>
      <c r="K21" s="113" t="e">
        <f t="shared" si="1"/>
        <v>#DIV/0!</v>
      </c>
      <c r="L21" s="154" t="s">
        <v>22</v>
      </c>
      <c r="M21" s="15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47" ht="50.25" customHeight="1" thickBot="1" x14ac:dyDescent="0.45">
      <c r="A22" s="6">
        <v>5</v>
      </c>
      <c r="B22" s="154" t="s">
        <v>23</v>
      </c>
      <c r="C22" s="146"/>
      <c r="D22" s="146"/>
      <c r="E22" s="52"/>
      <c r="F22" s="44" t="e">
        <f>E22/E26</f>
        <v>#DIV/0!</v>
      </c>
      <c r="G22" s="114"/>
      <c r="H22" s="44" t="e">
        <f>G22/G26</f>
        <v>#DIV/0!</v>
      </c>
      <c r="I22" s="114"/>
      <c r="J22" s="13" t="e">
        <f>I22/G26</f>
        <v>#DIV/0!</v>
      </c>
      <c r="K22" s="113" t="e">
        <f>I22/C$9</f>
        <v>#DIV/0!</v>
      </c>
      <c r="L22" s="154" t="s">
        <v>24</v>
      </c>
      <c r="M22" s="15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47" ht="20.25" customHeight="1" thickBot="1" x14ac:dyDescent="0.45">
      <c r="A23" s="6" t="s">
        <v>25</v>
      </c>
      <c r="B23" s="188" t="s">
        <v>26</v>
      </c>
      <c r="C23" s="189"/>
      <c r="D23" s="190"/>
      <c r="E23" s="52"/>
      <c r="F23" s="43"/>
      <c r="G23" s="114"/>
      <c r="H23" s="43"/>
      <c r="I23" s="114"/>
      <c r="J23" s="29"/>
      <c r="K23" s="113" t="e">
        <f t="shared" si="1"/>
        <v>#DIV/0!</v>
      </c>
      <c r="L23" s="114"/>
      <c r="M23" s="11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47" s="33" customFormat="1" ht="20.25" customHeight="1" x14ac:dyDescent="0.4">
      <c r="A24" s="134" t="s">
        <v>27</v>
      </c>
      <c r="B24" s="188" t="s">
        <v>129</v>
      </c>
      <c r="C24" s="189"/>
      <c r="D24" s="190"/>
      <c r="E24" s="135"/>
      <c r="F24" s="136"/>
      <c r="G24" s="135"/>
      <c r="H24" s="136"/>
      <c r="I24" s="135"/>
      <c r="J24" s="136"/>
      <c r="K24" s="113"/>
      <c r="L24" s="135"/>
      <c r="M24" s="13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47" s="33" customFormat="1" ht="46.5" customHeight="1" x14ac:dyDescent="0.4">
      <c r="A25" s="56" t="s">
        <v>128</v>
      </c>
      <c r="B25" s="188" t="s">
        <v>28</v>
      </c>
      <c r="C25" s="189"/>
      <c r="D25" s="190"/>
      <c r="E25" s="57"/>
      <c r="F25" s="58" t="e">
        <f>E25/(E21+E22+E24)</f>
        <v>#DIV/0!</v>
      </c>
      <c r="G25" s="57"/>
      <c r="H25" s="58" t="e">
        <f>G25/(G21+G22+G24)</f>
        <v>#DIV/0!</v>
      </c>
      <c r="I25" s="101"/>
      <c r="J25" s="58" t="e">
        <f>I25/(G21+G22+I24)</f>
        <v>#DIV/0!</v>
      </c>
      <c r="K25" s="113" t="e">
        <f>I25/C$9</f>
        <v>#DIV/0!</v>
      </c>
      <c r="L25" s="173" t="s">
        <v>29</v>
      </c>
      <c r="M25" s="17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47" ht="26.25" customHeight="1" x14ac:dyDescent="0.4">
      <c r="A26" s="14"/>
      <c r="B26" s="176" t="s">
        <v>30</v>
      </c>
      <c r="C26" s="146"/>
      <c r="D26" s="152"/>
      <c r="E26" s="51">
        <f>SUM(E20:E25)</f>
        <v>0</v>
      </c>
      <c r="F26" s="15"/>
      <c r="G26" s="9">
        <f>SUM(G20:G25)</f>
        <v>0</v>
      </c>
      <c r="H26" s="9"/>
      <c r="I26" s="9">
        <f t="shared" ref="I26" si="2">SUM(I20:I23)</f>
        <v>0</v>
      </c>
      <c r="J26" s="11"/>
      <c r="K26" s="103" t="e">
        <f t="shared" si="1"/>
        <v>#DIV/0!</v>
      </c>
      <c r="L26" s="155"/>
      <c r="M26" s="15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47" ht="20.25" customHeight="1" x14ac:dyDescent="0.4">
      <c r="A27" s="194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5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47" ht="20.25" customHeight="1" thickBot="1" x14ac:dyDescent="0.45">
      <c r="A28" s="159" t="s">
        <v>31</v>
      </c>
      <c r="B28" s="146"/>
      <c r="C28" s="146"/>
      <c r="D28" s="146"/>
      <c r="E28" s="160"/>
      <c r="F28" s="62"/>
      <c r="G28" s="62"/>
      <c r="H28" s="62"/>
      <c r="I28" s="62"/>
      <c r="J28" s="62"/>
      <c r="K28" s="62"/>
      <c r="L28" s="153"/>
      <c r="M28" s="15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47" ht="20.25" customHeight="1" thickBot="1" x14ac:dyDescent="0.45">
      <c r="A29" s="6">
        <v>7</v>
      </c>
      <c r="B29" s="145" t="s">
        <v>32</v>
      </c>
      <c r="C29" s="146"/>
      <c r="D29" s="146"/>
      <c r="E29" s="52"/>
      <c r="F29" s="43"/>
      <c r="G29" s="26"/>
      <c r="H29" s="26"/>
      <c r="I29" s="26"/>
      <c r="J29" s="29"/>
      <c r="K29" s="113" t="e">
        <f t="shared" ref="K29:K48" si="3">I29/C$9</f>
        <v>#DIV/0!</v>
      </c>
      <c r="L29" s="143"/>
      <c r="M29" s="14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47" ht="20.25" customHeight="1" thickBot="1" x14ac:dyDescent="0.45">
      <c r="A30" s="6">
        <v>8</v>
      </c>
      <c r="B30" s="145" t="s">
        <v>33</v>
      </c>
      <c r="C30" s="146"/>
      <c r="D30" s="146"/>
      <c r="E30" s="52"/>
      <c r="F30" s="43"/>
      <c r="G30" s="26"/>
      <c r="H30" s="26"/>
      <c r="I30" s="26"/>
      <c r="J30" s="29"/>
      <c r="K30" s="113" t="e">
        <f t="shared" si="3"/>
        <v>#DIV/0!</v>
      </c>
      <c r="L30" s="145" t="s">
        <v>34</v>
      </c>
      <c r="M30" s="15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47" ht="20.25" customHeight="1" thickBot="1" x14ac:dyDescent="0.45">
      <c r="A31" s="6">
        <v>9</v>
      </c>
      <c r="B31" s="145" t="s">
        <v>35</v>
      </c>
      <c r="C31" s="146"/>
      <c r="D31" s="146"/>
      <c r="E31" s="52"/>
      <c r="F31" s="43"/>
      <c r="G31" s="26"/>
      <c r="H31" s="26"/>
      <c r="I31" s="26"/>
      <c r="J31" s="29"/>
      <c r="K31" s="113" t="e">
        <f t="shared" si="3"/>
        <v>#DIV/0!</v>
      </c>
      <c r="L31" s="143"/>
      <c r="M31" s="14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47" ht="20.25" customHeight="1" thickBot="1" x14ac:dyDescent="0.45">
      <c r="A32" s="6">
        <v>10</v>
      </c>
      <c r="B32" s="145" t="s">
        <v>36</v>
      </c>
      <c r="C32" s="146"/>
      <c r="D32" s="146"/>
      <c r="E32" s="52"/>
      <c r="F32" s="45"/>
      <c r="G32" s="26"/>
      <c r="H32" s="26"/>
      <c r="I32" s="26"/>
      <c r="J32" s="16"/>
      <c r="K32" s="113" t="e">
        <f t="shared" si="3"/>
        <v>#DIV/0!</v>
      </c>
      <c r="L32" s="151" t="s">
        <v>37</v>
      </c>
      <c r="M32" s="152"/>
      <c r="N32" s="2"/>
      <c r="O32" s="117"/>
      <c r="P32" s="117"/>
      <c r="Q32" s="117"/>
      <c r="R32" s="118"/>
      <c r="S32" s="2"/>
      <c r="T32" s="2"/>
      <c r="U32" s="2"/>
      <c r="V32" s="2"/>
      <c r="W32" s="2"/>
      <c r="X32" s="2"/>
      <c r="Y32" s="2"/>
      <c r="Z32" s="2"/>
      <c r="AA32" s="2"/>
    </row>
    <row r="33" spans="1:27" ht="20.25" customHeight="1" thickBot="1" x14ac:dyDescent="0.45">
      <c r="A33" s="6">
        <v>11</v>
      </c>
      <c r="B33" s="145" t="s">
        <v>38</v>
      </c>
      <c r="C33" s="146"/>
      <c r="D33" s="146"/>
      <c r="E33" s="52"/>
      <c r="F33" s="46"/>
      <c r="G33" s="26"/>
      <c r="H33" s="26"/>
      <c r="I33" s="26"/>
      <c r="J33" s="10"/>
      <c r="K33" s="113" t="e">
        <f t="shared" si="3"/>
        <v>#DIV/0!</v>
      </c>
      <c r="L33" s="143"/>
      <c r="M33" s="144"/>
      <c r="N33" s="2"/>
      <c r="O33" s="118"/>
      <c r="P33" s="118"/>
      <c r="Q33" s="118"/>
      <c r="R33" s="118"/>
      <c r="S33" s="2"/>
      <c r="T33" s="2"/>
      <c r="U33" s="2"/>
      <c r="V33" s="2"/>
      <c r="W33" s="2"/>
      <c r="X33" s="2"/>
      <c r="Y33" s="2"/>
      <c r="Z33" s="2"/>
      <c r="AA33" s="2"/>
    </row>
    <row r="34" spans="1:27" ht="20.25" customHeight="1" thickBot="1" x14ac:dyDescent="0.45">
      <c r="A34" s="6">
        <v>12</v>
      </c>
      <c r="B34" s="145" t="s">
        <v>39</v>
      </c>
      <c r="C34" s="146"/>
      <c r="D34" s="146"/>
      <c r="E34" s="52"/>
      <c r="F34" s="46"/>
      <c r="G34" s="26"/>
      <c r="H34" s="26"/>
      <c r="I34" s="26"/>
      <c r="J34" s="10"/>
      <c r="K34" s="113" t="e">
        <f t="shared" si="3"/>
        <v>#DIV/0!</v>
      </c>
      <c r="L34" s="143"/>
      <c r="M34" s="144"/>
      <c r="N34" s="2"/>
      <c r="O34" s="118"/>
      <c r="P34" s="118"/>
      <c r="Q34" s="118"/>
      <c r="R34" s="118"/>
      <c r="S34" s="2"/>
      <c r="T34" s="2"/>
      <c r="U34" s="2"/>
      <c r="V34" s="2"/>
      <c r="W34" s="2"/>
      <c r="X34" s="2"/>
      <c r="Y34" s="2"/>
      <c r="Z34" s="2"/>
      <c r="AA34" s="2"/>
    </row>
    <row r="35" spans="1:27" ht="20.25" customHeight="1" thickBot="1" x14ac:dyDescent="0.45">
      <c r="A35" s="6">
        <v>13</v>
      </c>
      <c r="B35" s="145" t="s">
        <v>40</v>
      </c>
      <c r="C35" s="146"/>
      <c r="D35" s="146"/>
      <c r="E35" s="52"/>
      <c r="F35" s="46"/>
      <c r="G35" s="26"/>
      <c r="H35" s="26"/>
      <c r="I35" s="26"/>
      <c r="J35" s="10"/>
      <c r="K35" s="113" t="e">
        <f t="shared" si="3"/>
        <v>#DIV/0!</v>
      </c>
      <c r="L35" s="143"/>
      <c r="M35" s="14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0.25" customHeight="1" thickBot="1" x14ac:dyDescent="0.45">
      <c r="A36" s="6">
        <v>14</v>
      </c>
      <c r="B36" s="145" t="s">
        <v>41</v>
      </c>
      <c r="C36" s="146"/>
      <c r="D36" s="146"/>
      <c r="E36" s="52"/>
      <c r="F36" s="46"/>
      <c r="G36" s="26"/>
      <c r="H36" s="26"/>
      <c r="I36" s="26"/>
      <c r="J36" s="10"/>
      <c r="K36" s="113" t="e">
        <f t="shared" si="3"/>
        <v>#DIV/0!</v>
      </c>
      <c r="L36" s="143"/>
      <c r="M36" s="14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0.25" customHeight="1" thickBot="1" x14ac:dyDescent="0.45">
      <c r="A37" s="6">
        <v>15</v>
      </c>
      <c r="B37" s="145" t="s">
        <v>42</v>
      </c>
      <c r="C37" s="146"/>
      <c r="D37" s="146"/>
      <c r="E37" s="52"/>
      <c r="F37" s="46"/>
      <c r="G37" s="26"/>
      <c r="H37" s="26"/>
      <c r="I37" s="26"/>
      <c r="J37" s="10"/>
      <c r="K37" s="113" t="e">
        <f t="shared" si="3"/>
        <v>#DIV/0!</v>
      </c>
      <c r="L37" s="143"/>
      <c r="M37" s="14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0.25" customHeight="1" thickBot="1" x14ac:dyDescent="0.45">
      <c r="A38" s="6">
        <v>16</v>
      </c>
      <c r="B38" s="145" t="s">
        <v>43</v>
      </c>
      <c r="C38" s="146"/>
      <c r="D38" s="146"/>
      <c r="E38" s="52"/>
      <c r="F38" s="45"/>
      <c r="G38" s="26"/>
      <c r="H38" s="26"/>
      <c r="I38" s="26"/>
      <c r="J38" s="16"/>
      <c r="K38" s="113" t="e">
        <f t="shared" si="3"/>
        <v>#DIV/0!</v>
      </c>
      <c r="L38" s="151" t="s">
        <v>37</v>
      </c>
      <c r="M38" s="15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0.25" customHeight="1" thickBot="1" x14ac:dyDescent="0.45">
      <c r="A39" s="6">
        <v>17</v>
      </c>
      <c r="B39" s="145" t="s">
        <v>44</v>
      </c>
      <c r="C39" s="146"/>
      <c r="D39" s="146"/>
      <c r="E39" s="52"/>
      <c r="F39" s="46"/>
      <c r="G39" s="26"/>
      <c r="H39" s="26"/>
      <c r="I39" s="26"/>
      <c r="J39" s="10"/>
      <c r="K39" s="113" t="e">
        <f t="shared" si="3"/>
        <v>#DIV/0!</v>
      </c>
      <c r="L39" s="143"/>
      <c r="M39" s="14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0.25" customHeight="1" thickBot="1" x14ac:dyDescent="0.45">
      <c r="A40" s="6">
        <v>18</v>
      </c>
      <c r="B40" s="145" t="s">
        <v>45</v>
      </c>
      <c r="C40" s="146"/>
      <c r="D40" s="146"/>
      <c r="E40" s="52"/>
      <c r="F40" s="46"/>
      <c r="G40" s="26"/>
      <c r="H40" s="26"/>
      <c r="I40" s="26"/>
      <c r="J40" s="10"/>
      <c r="K40" s="113" t="e">
        <f t="shared" si="3"/>
        <v>#DIV/0!</v>
      </c>
      <c r="L40" s="143"/>
      <c r="M40" s="14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0.25" customHeight="1" thickBot="1" x14ac:dyDescent="0.45">
      <c r="A41" s="6">
        <v>19</v>
      </c>
      <c r="B41" s="145" t="s">
        <v>46</v>
      </c>
      <c r="C41" s="146"/>
      <c r="D41" s="146"/>
      <c r="E41" s="52"/>
      <c r="F41" s="46"/>
      <c r="G41" s="26"/>
      <c r="H41" s="26"/>
      <c r="I41" s="26"/>
      <c r="J41" s="10"/>
      <c r="K41" s="113" t="e">
        <f t="shared" si="3"/>
        <v>#DIV/0!</v>
      </c>
      <c r="L41" s="143"/>
      <c r="M41" s="14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0.25" customHeight="1" thickBot="1" x14ac:dyDescent="0.45">
      <c r="A42" s="6">
        <v>20</v>
      </c>
      <c r="B42" s="145" t="s">
        <v>47</v>
      </c>
      <c r="C42" s="146"/>
      <c r="D42" s="146"/>
      <c r="E42" s="52"/>
      <c r="F42" s="46"/>
      <c r="G42" s="26"/>
      <c r="H42" s="26"/>
      <c r="I42" s="26"/>
      <c r="J42" s="10"/>
      <c r="K42" s="113" t="e">
        <f t="shared" si="3"/>
        <v>#DIV/0!</v>
      </c>
      <c r="L42" s="143"/>
      <c r="M42" s="14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50.25" customHeight="1" thickBot="1" x14ac:dyDescent="0.45">
      <c r="A43" s="6">
        <v>21</v>
      </c>
      <c r="B43" s="145" t="s">
        <v>48</v>
      </c>
      <c r="C43" s="146"/>
      <c r="D43" s="146"/>
      <c r="E43" s="52"/>
      <c r="F43" s="44" t="e">
        <f>IF(Ownership!C1="Recapture",(E42+E43)/Ownership!G13,(E42+E43)/Ownership!I13)</f>
        <v>#DIV/0!</v>
      </c>
      <c r="G43" s="26"/>
      <c r="H43" s="44" t="e">
        <f>IF(Ownership!C1="Recapture",(G42+G43)/Ownership!G13,(G42+G43)/Ownership!I13)</f>
        <v>#DIV/0!</v>
      </c>
      <c r="I43" s="26"/>
      <c r="J43" s="13" t="e">
        <f>IF(Ownership!C1="Recapture",(I42+I43)/Ownership!G13,(I42+I43)/Ownership!I13)</f>
        <v>#DIV/0!</v>
      </c>
      <c r="K43" s="113" t="e">
        <f t="shared" si="3"/>
        <v>#DIV/0!</v>
      </c>
      <c r="L43" s="171" t="s">
        <v>49</v>
      </c>
      <c r="M43" s="17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23" customFormat="1" ht="20.25" hidden="1" customHeight="1" thickBot="1" x14ac:dyDescent="0.45">
      <c r="A44" s="6">
        <v>22</v>
      </c>
      <c r="B44" s="145" t="s">
        <v>50</v>
      </c>
      <c r="C44" s="146"/>
      <c r="D44" s="146"/>
      <c r="E44" s="52"/>
      <c r="F44" s="47"/>
      <c r="G44" s="27"/>
      <c r="H44" s="27"/>
      <c r="I44" s="27"/>
      <c r="J44" s="24"/>
      <c r="K44" s="104" t="e">
        <f t="shared" si="3"/>
        <v>#DIV/0!</v>
      </c>
      <c r="L44" s="143"/>
      <c r="M44" s="14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1" customFormat="1" ht="20.25" hidden="1" customHeight="1" thickBot="1" x14ac:dyDescent="0.45">
      <c r="A45" s="6">
        <v>23</v>
      </c>
      <c r="B45" s="165" t="s">
        <v>51</v>
      </c>
      <c r="C45" s="166"/>
      <c r="D45" s="166"/>
      <c r="E45" s="52"/>
      <c r="F45" s="47"/>
      <c r="G45" s="27"/>
      <c r="H45" s="27"/>
      <c r="I45" s="27"/>
      <c r="J45" s="24"/>
      <c r="K45" s="104" t="e">
        <f t="shared" si="3"/>
        <v>#DIV/0!</v>
      </c>
      <c r="L45" s="169" t="s">
        <v>52</v>
      </c>
      <c r="M45" s="17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20.25" customHeight="1" thickBot="1" x14ac:dyDescent="0.45">
      <c r="A46" s="6">
        <v>24</v>
      </c>
      <c r="B46" s="175" t="s">
        <v>53</v>
      </c>
      <c r="C46" s="148"/>
      <c r="D46" s="148"/>
      <c r="E46" s="52"/>
      <c r="F46" s="48"/>
      <c r="G46" s="26"/>
      <c r="H46" s="26"/>
      <c r="I46" s="26"/>
      <c r="J46" s="10"/>
      <c r="K46" s="113" t="e">
        <f t="shared" si="3"/>
        <v>#DIV/0!</v>
      </c>
      <c r="L46" s="167"/>
      <c r="M46" s="168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20.25" customHeight="1" thickBot="1" x14ac:dyDescent="0.45">
      <c r="A47" s="6">
        <v>25</v>
      </c>
      <c r="B47" s="175" t="s">
        <v>53</v>
      </c>
      <c r="C47" s="148"/>
      <c r="D47" s="148"/>
      <c r="E47" s="52"/>
      <c r="F47" s="48"/>
      <c r="G47" s="26"/>
      <c r="H47" s="26"/>
      <c r="I47" s="26"/>
      <c r="J47" s="10"/>
      <c r="K47" s="113" t="e">
        <f t="shared" si="3"/>
        <v>#DIV/0!</v>
      </c>
      <c r="L47" s="175"/>
      <c r="M47" s="14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20.25" customHeight="1" x14ac:dyDescent="0.4">
      <c r="A48" s="17"/>
      <c r="B48" s="176" t="s">
        <v>54</v>
      </c>
      <c r="C48" s="146"/>
      <c r="D48" s="152"/>
      <c r="E48" s="51">
        <f>SUM(E29:E47)</f>
        <v>0</v>
      </c>
      <c r="F48" s="18" t="e">
        <f>E48/E51</f>
        <v>#DIV/0!</v>
      </c>
      <c r="G48" s="9">
        <f t="shared" ref="G48:I48" si="4">SUM(G29:G47)</f>
        <v>0</v>
      </c>
      <c r="H48" s="18" t="e">
        <f>G48/G51</f>
        <v>#DIV/0!</v>
      </c>
      <c r="I48" s="9">
        <f t="shared" si="4"/>
        <v>0</v>
      </c>
      <c r="J48" s="18" t="e">
        <f>I48/I51</f>
        <v>#DIV/0!</v>
      </c>
      <c r="K48" s="103" t="e">
        <f t="shared" si="3"/>
        <v>#DIV/0!</v>
      </c>
      <c r="L48" s="180" t="s">
        <v>55</v>
      </c>
      <c r="M48" s="15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0.25" customHeight="1" thickBot="1" x14ac:dyDescent="0.45">
      <c r="A49" s="195"/>
      <c r="B49" s="146"/>
      <c r="C49" s="146"/>
      <c r="D49" s="146"/>
      <c r="E49" s="160"/>
      <c r="F49" s="146"/>
      <c r="G49" s="146"/>
      <c r="H49" s="146"/>
      <c r="I49" s="146"/>
      <c r="J49" s="146"/>
      <c r="K49" s="146"/>
      <c r="L49" s="146"/>
      <c r="M49" s="15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94.5" customHeight="1" thickBot="1" x14ac:dyDescent="0.45">
      <c r="A50" s="6">
        <v>26</v>
      </c>
      <c r="B50" s="145" t="s">
        <v>56</v>
      </c>
      <c r="C50" s="146"/>
      <c r="D50" s="146"/>
      <c r="E50" s="52"/>
      <c r="F50" s="54" t="e">
        <f>E50/(E12+E21+E20+E23+E29+E30+E31+E36+E39+E41+E42+E43+E24)</f>
        <v>#DIV/0!</v>
      </c>
      <c r="G50" s="28"/>
      <c r="H50" s="54" t="e">
        <f>G50/(G12+G21+G20+G23+G29+G30+G31+G36+G39+G41+G42+G43+G24)</f>
        <v>#DIV/0!</v>
      </c>
      <c r="I50" s="28"/>
      <c r="J50" s="55" t="e">
        <f>I50/(G12+G21+G20+G23+G25+G29+G30+G31+G36+G39+G41+G42+G43+G24)</f>
        <v>#DIV/0!</v>
      </c>
      <c r="K50" s="105" t="e">
        <f>I50/C$9</f>
        <v>#DIV/0!</v>
      </c>
      <c r="L50" s="196" t="s">
        <v>132</v>
      </c>
      <c r="M50" s="152"/>
      <c r="N50" s="2"/>
      <c r="O50" s="119"/>
      <c r="P50" s="118"/>
      <c r="Q50" s="118"/>
      <c r="R50" s="118"/>
      <c r="S50" s="2"/>
      <c r="T50" s="2"/>
      <c r="U50" s="2"/>
      <c r="V50" s="2"/>
      <c r="W50" s="2"/>
      <c r="X50" s="2"/>
      <c r="Y50" s="2"/>
      <c r="Z50" s="2"/>
      <c r="AA50" s="2"/>
    </row>
    <row r="51" spans="1:27" ht="20.25" customHeight="1" x14ac:dyDescent="0.4">
      <c r="A51" s="17"/>
      <c r="B51" s="176" t="s">
        <v>57</v>
      </c>
      <c r="C51" s="146"/>
      <c r="D51" s="152"/>
      <c r="E51" s="51">
        <f>E50+E48+E26+E14</f>
        <v>0</v>
      </c>
      <c r="F51" s="19"/>
      <c r="G51" s="9">
        <f t="shared" ref="G51:I51" si="5">G50+G48+G26+G14</f>
        <v>0</v>
      </c>
      <c r="H51" s="9"/>
      <c r="I51" s="9">
        <f t="shared" si="5"/>
        <v>0</v>
      </c>
      <c r="J51" s="11"/>
      <c r="K51" s="103" t="e">
        <f t="shared" ref="K51" si="6">I51/C$9</f>
        <v>#DIV/0!</v>
      </c>
      <c r="L51" s="197"/>
      <c r="M51" s="15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0.25" customHeight="1" x14ac:dyDescent="0.4">
      <c r="A52" s="139"/>
      <c r="B52" s="178" t="s">
        <v>133</v>
      </c>
      <c r="C52" s="179"/>
      <c r="D52" s="179"/>
      <c r="E52" s="140">
        <f>E51-Ownership!G13</f>
        <v>0</v>
      </c>
      <c r="F52" s="138"/>
      <c r="G52" s="138"/>
      <c r="H52" s="138"/>
      <c r="I52" s="138"/>
      <c r="J52" s="138"/>
      <c r="K52" s="138"/>
      <c r="L52" s="138"/>
      <c r="M52" s="138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0.25" customHeight="1" thickBot="1" x14ac:dyDescent="0.45">
      <c r="A53" s="159" t="s">
        <v>58</v>
      </c>
      <c r="B53" s="146"/>
      <c r="C53" s="146"/>
      <c r="D53" s="152"/>
      <c r="E53" s="50"/>
      <c r="F53" s="21"/>
      <c r="G53" s="21"/>
      <c r="H53" s="21"/>
      <c r="I53" s="21"/>
      <c r="J53" s="21"/>
      <c r="K53" s="21"/>
      <c r="L53" s="177" t="s">
        <v>59</v>
      </c>
      <c r="M53" s="15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0.25" customHeight="1" thickBot="1" x14ac:dyDescent="0.45">
      <c r="A54" s="6">
        <v>27</v>
      </c>
      <c r="B54" s="145" t="s">
        <v>60</v>
      </c>
      <c r="C54" s="146"/>
      <c r="D54" s="146"/>
      <c r="E54" s="52"/>
      <c r="F54" s="49"/>
      <c r="G54" s="30"/>
      <c r="H54" s="30"/>
      <c r="I54" s="30"/>
      <c r="J54" s="29"/>
      <c r="K54" s="113" t="e">
        <f t="shared" ref="K54:K61" si="7">I54/C$9</f>
        <v>#DIV/0!</v>
      </c>
      <c r="L54" s="143"/>
      <c r="M54" s="144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0.25" customHeight="1" thickBot="1" x14ac:dyDescent="0.45">
      <c r="A55" s="6">
        <v>28</v>
      </c>
      <c r="B55" s="145" t="s">
        <v>61</v>
      </c>
      <c r="C55" s="146"/>
      <c r="D55" s="146"/>
      <c r="E55" s="52"/>
      <c r="F55" s="49"/>
      <c r="G55" s="30"/>
      <c r="H55" s="30"/>
      <c r="I55" s="30"/>
      <c r="J55" s="29"/>
      <c r="K55" s="113" t="e">
        <f t="shared" si="7"/>
        <v>#DIV/0!</v>
      </c>
      <c r="L55" s="193" t="s">
        <v>62</v>
      </c>
      <c r="M55" s="144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50.25" customHeight="1" thickBot="1" x14ac:dyDescent="0.45">
      <c r="A56" s="6">
        <v>29</v>
      </c>
      <c r="B56" s="163" t="s">
        <v>145</v>
      </c>
      <c r="C56" s="164"/>
      <c r="D56" s="164"/>
      <c r="E56" s="52"/>
      <c r="F56" s="49"/>
      <c r="G56" s="30"/>
      <c r="H56" s="30"/>
      <c r="I56" s="30"/>
      <c r="J56" s="29"/>
      <c r="K56" s="113" t="e">
        <f t="shared" si="7"/>
        <v>#DIV/0!</v>
      </c>
      <c r="L56" s="161" t="s">
        <v>63</v>
      </c>
      <c r="M56" s="16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0.25" customHeight="1" thickBot="1" x14ac:dyDescent="0.45">
      <c r="A57" s="6">
        <v>30</v>
      </c>
      <c r="B57" s="145" t="s">
        <v>64</v>
      </c>
      <c r="C57" s="146"/>
      <c r="D57" s="146"/>
      <c r="E57" s="52"/>
      <c r="F57" s="49"/>
      <c r="G57" s="30"/>
      <c r="H57" s="30"/>
      <c r="I57" s="30"/>
      <c r="J57" s="29"/>
      <c r="K57" s="113" t="e">
        <f t="shared" si="7"/>
        <v>#DIV/0!</v>
      </c>
      <c r="L57" s="143"/>
      <c r="M57" s="144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0.25" customHeight="1" thickBot="1" x14ac:dyDescent="0.45">
      <c r="A58" s="6">
        <v>31</v>
      </c>
      <c r="B58" s="145" t="s">
        <v>65</v>
      </c>
      <c r="C58" s="146"/>
      <c r="D58" s="146"/>
      <c r="E58" s="52"/>
      <c r="F58" s="49"/>
      <c r="G58" s="30"/>
      <c r="H58" s="30"/>
      <c r="I58" s="30"/>
      <c r="J58" s="29"/>
      <c r="K58" s="113" t="e">
        <f t="shared" si="7"/>
        <v>#DIV/0!</v>
      </c>
      <c r="L58" s="143" t="s">
        <v>66</v>
      </c>
      <c r="M58" s="144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0.25" customHeight="1" thickBot="1" x14ac:dyDescent="0.45">
      <c r="A59" s="6">
        <v>32</v>
      </c>
      <c r="B59" s="145" t="s">
        <v>67</v>
      </c>
      <c r="C59" s="146"/>
      <c r="D59" s="146"/>
      <c r="E59" s="52"/>
      <c r="F59" s="49"/>
      <c r="G59" s="30"/>
      <c r="H59" s="30"/>
      <c r="I59" s="30"/>
      <c r="J59" s="29"/>
      <c r="K59" s="113" t="e">
        <f t="shared" si="7"/>
        <v>#DIV/0!</v>
      </c>
      <c r="L59" s="143"/>
      <c r="M59" s="144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0.25" customHeight="1" thickBot="1" x14ac:dyDescent="0.45">
      <c r="A60" s="6">
        <v>33</v>
      </c>
      <c r="B60" s="145" t="s">
        <v>67</v>
      </c>
      <c r="C60" s="146"/>
      <c r="D60" s="146"/>
      <c r="E60" s="52"/>
      <c r="F60" s="49"/>
      <c r="G60" s="30"/>
      <c r="H60" s="30"/>
      <c r="I60" s="30"/>
      <c r="J60" s="29"/>
      <c r="K60" s="113" t="e">
        <f t="shared" si="7"/>
        <v>#DIV/0!</v>
      </c>
      <c r="L60" s="143"/>
      <c r="M60" s="14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0.25" customHeight="1" x14ac:dyDescent="0.4">
      <c r="A61" s="17"/>
      <c r="B61" s="176" t="s">
        <v>68</v>
      </c>
      <c r="C61" s="146"/>
      <c r="D61" s="152"/>
      <c r="E61" s="51">
        <f>SUM(E54:E60)</f>
        <v>0</v>
      </c>
      <c r="F61" s="12"/>
      <c r="G61" s="9">
        <f>SUM(G54:G60)</f>
        <v>0</v>
      </c>
      <c r="H61" s="9"/>
      <c r="I61" s="9">
        <f>SUM(I54:I60)</f>
        <v>0</v>
      </c>
      <c r="J61" s="11"/>
      <c r="K61" s="103" t="e">
        <f t="shared" si="7"/>
        <v>#DIV/0!</v>
      </c>
      <c r="L61" s="185" t="s">
        <v>69</v>
      </c>
      <c r="M61" s="15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0.25" customHeight="1" x14ac:dyDescent="0.4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  <c r="L62" s="2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0.25" customHeight="1" thickBot="1" x14ac:dyDescent="0.45">
      <c r="A63" s="22" t="s">
        <v>70</v>
      </c>
      <c r="B63" s="20"/>
      <c r="C63" s="20"/>
      <c r="D63" s="20"/>
      <c r="E63" s="50"/>
      <c r="F63" s="21"/>
      <c r="G63" s="21"/>
      <c r="H63" s="21"/>
      <c r="I63" s="21"/>
      <c r="J63" s="21"/>
      <c r="K63" s="21"/>
      <c r="L63" s="177" t="s">
        <v>59</v>
      </c>
      <c r="M63" s="15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0.25" customHeight="1" thickBot="1" x14ac:dyDescent="0.45">
      <c r="A64" s="6">
        <v>34</v>
      </c>
      <c r="B64" s="145" t="s">
        <v>71</v>
      </c>
      <c r="C64" s="146"/>
      <c r="D64" s="146"/>
      <c r="E64" s="52"/>
      <c r="F64" s="43"/>
      <c r="G64" s="30"/>
      <c r="H64" s="30"/>
      <c r="I64" s="30"/>
      <c r="J64" s="29"/>
      <c r="K64" s="113" t="e">
        <f t="shared" ref="K64:K74" si="8">I64/C$9</f>
        <v>#DIV/0!</v>
      </c>
      <c r="L64" s="143"/>
      <c r="M64" s="14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41.25" customHeight="1" thickBot="1" x14ac:dyDescent="0.45">
      <c r="A65" s="6">
        <v>35</v>
      </c>
      <c r="B65" s="163" t="s">
        <v>72</v>
      </c>
      <c r="C65" s="164"/>
      <c r="D65" s="164"/>
      <c r="E65" s="52"/>
      <c r="F65" s="43"/>
      <c r="G65" s="30"/>
      <c r="H65" s="30"/>
      <c r="I65" s="30"/>
      <c r="J65" s="29"/>
      <c r="K65" s="113" t="e">
        <f t="shared" si="8"/>
        <v>#DIV/0!</v>
      </c>
      <c r="L65" s="186"/>
      <c r="M65" s="18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7" thickBot="1" x14ac:dyDescent="0.45">
      <c r="A66" s="6">
        <v>36</v>
      </c>
      <c r="B66" s="212" t="s">
        <v>73</v>
      </c>
      <c r="C66" s="210"/>
      <c r="D66" s="210"/>
      <c r="E66" s="52"/>
      <c r="F66" s="43"/>
      <c r="G66" s="30"/>
      <c r="H66" s="30"/>
      <c r="I66" s="30"/>
      <c r="J66" s="29"/>
      <c r="K66" s="113" t="e">
        <f t="shared" si="8"/>
        <v>#DIV/0!</v>
      </c>
      <c r="L66" s="161"/>
      <c r="M66" s="18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0.25" customHeight="1" thickBot="1" x14ac:dyDescent="0.45">
      <c r="A67" s="6">
        <v>37</v>
      </c>
      <c r="B67" s="145" t="s">
        <v>64</v>
      </c>
      <c r="C67" s="146"/>
      <c r="D67" s="146"/>
      <c r="E67" s="52"/>
      <c r="F67" s="43"/>
      <c r="G67" s="30"/>
      <c r="H67" s="30"/>
      <c r="I67" s="30"/>
      <c r="J67" s="29"/>
      <c r="K67" s="113" t="e">
        <f t="shared" si="8"/>
        <v>#DIV/0!</v>
      </c>
      <c r="L67" s="143"/>
      <c r="M67" s="14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23" customFormat="1" ht="20.25" customHeight="1" thickBot="1" x14ac:dyDescent="0.45">
      <c r="A68" s="6">
        <v>38</v>
      </c>
      <c r="B68" s="145" t="s">
        <v>74</v>
      </c>
      <c r="C68" s="146"/>
      <c r="D68" s="146"/>
      <c r="E68" s="52"/>
      <c r="F68" s="43"/>
      <c r="G68" s="30"/>
      <c r="H68" s="30"/>
      <c r="I68" s="30"/>
      <c r="J68" s="29"/>
      <c r="K68" s="113" t="e">
        <f>I68/C$9</f>
        <v>#DIV/0!</v>
      </c>
      <c r="L68" s="143"/>
      <c r="M68" s="14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0.25" customHeight="1" thickBot="1" x14ac:dyDescent="0.45">
      <c r="A69" s="6">
        <v>39</v>
      </c>
      <c r="B69" s="145" t="s">
        <v>75</v>
      </c>
      <c r="C69" s="146"/>
      <c r="D69" s="146"/>
      <c r="E69" s="52"/>
      <c r="F69" s="43"/>
      <c r="G69" s="30"/>
      <c r="H69" s="30"/>
      <c r="I69" s="30"/>
      <c r="J69" s="29"/>
      <c r="K69" s="113" t="e">
        <f t="shared" si="8"/>
        <v>#DIV/0!</v>
      </c>
      <c r="L69" s="143"/>
      <c r="M69" s="14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0.25" customHeight="1" thickBot="1" x14ac:dyDescent="0.45">
      <c r="A70" s="6">
        <v>40</v>
      </c>
      <c r="B70" s="175" t="s">
        <v>67</v>
      </c>
      <c r="C70" s="148"/>
      <c r="D70" s="148"/>
      <c r="E70" s="52"/>
      <c r="F70" s="43"/>
      <c r="G70" s="30"/>
      <c r="H70" s="30"/>
      <c r="I70" s="30"/>
      <c r="J70" s="29"/>
      <c r="K70" s="113" t="e">
        <f t="shared" si="8"/>
        <v>#DIV/0!</v>
      </c>
      <c r="L70" s="143"/>
      <c r="M70" s="14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s="33" customFormat="1" ht="20.25" customHeight="1" thickBot="1" x14ac:dyDescent="0.45">
      <c r="A71" s="6">
        <v>41</v>
      </c>
      <c r="B71" s="145" t="s">
        <v>124</v>
      </c>
      <c r="C71" s="146"/>
      <c r="D71" s="146"/>
      <c r="E71" s="52"/>
      <c r="F71" s="43"/>
      <c r="G71" s="30"/>
      <c r="H71" s="30"/>
      <c r="I71" s="30"/>
      <c r="J71" s="29"/>
      <c r="K71" s="113" t="e">
        <f t="shared" si="8"/>
        <v>#DIV/0!</v>
      </c>
      <c r="L71" s="143" t="s">
        <v>125</v>
      </c>
      <c r="M71" s="14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0.25" customHeight="1" thickBot="1" x14ac:dyDescent="0.45">
      <c r="A72" s="6">
        <v>42</v>
      </c>
      <c r="B72" s="175" t="s">
        <v>123</v>
      </c>
      <c r="C72" s="148"/>
      <c r="D72" s="148"/>
      <c r="E72" s="52"/>
      <c r="F72" s="43"/>
      <c r="G72" s="30"/>
      <c r="H72" s="30"/>
      <c r="I72" s="30"/>
      <c r="J72" s="29"/>
      <c r="K72" s="113" t="e">
        <f>I72/C$9</f>
        <v>#DIV/0!</v>
      </c>
      <c r="L72" s="143"/>
      <c r="M72" s="14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s="33" customFormat="1" ht="20.25" customHeight="1" thickBot="1" x14ac:dyDescent="0.45">
      <c r="A73" s="6">
        <v>43</v>
      </c>
      <c r="B73" s="130" t="s">
        <v>129</v>
      </c>
      <c r="C73" s="131"/>
      <c r="D73" s="131"/>
      <c r="E73" s="52"/>
      <c r="F73" s="43"/>
      <c r="G73" s="30"/>
      <c r="H73" s="30"/>
      <c r="I73" s="30"/>
      <c r="J73" s="29"/>
      <c r="K73" s="113" t="e">
        <f>I73/C$9</f>
        <v>#DIV/0!</v>
      </c>
      <c r="L73" s="128"/>
      <c r="M73" s="12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0.25" customHeight="1" x14ac:dyDescent="0.4">
      <c r="A74" s="17"/>
      <c r="B74" s="176" t="s">
        <v>76</v>
      </c>
      <c r="C74" s="146"/>
      <c r="D74" s="152"/>
      <c r="E74" s="51">
        <f>SUM(E64:E73)</f>
        <v>0</v>
      </c>
      <c r="F74" s="12"/>
      <c r="G74" s="9">
        <f>SUM(G64:G73)</f>
        <v>0</v>
      </c>
      <c r="H74" s="9"/>
      <c r="I74" s="9">
        <f>SUM(I64:I73)</f>
        <v>0</v>
      </c>
      <c r="J74" s="11"/>
      <c r="K74" s="103" t="e">
        <f t="shared" si="8"/>
        <v>#DIV/0!</v>
      </c>
      <c r="L74" s="185" t="s">
        <v>126</v>
      </c>
      <c r="M74" s="15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0.25" customHeight="1" x14ac:dyDescent="0.4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  <c r="L75" s="2"/>
      <c r="M75" s="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6.25" customHeight="1" x14ac:dyDescent="0.4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2"/>
      <c r="M76" s="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6.25" customHeight="1" x14ac:dyDescent="0.4">
      <c r="A77" s="1"/>
      <c r="B77" s="183"/>
      <c r="C77" s="184"/>
      <c r="D77" s="184"/>
      <c r="E77" s="184"/>
      <c r="F77" s="184"/>
      <c r="G77" s="120"/>
      <c r="H77" s="63"/>
      <c r="I77" s="1"/>
      <c r="J77" s="1"/>
      <c r="K77" s="1"/>
      <c r="L77" s="121" t="s">
        <v>77</v>
      </c>
      <c r="M77" s="12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6.25" customHeight="1" x14ac:dyDescent="0.4">
      <c r="A78" s="1"/>
      <c r="B78" s="2" t="s">
        <v>78</v>
      </c>
      <c r="C78" s="2"/>
      <c r="D78" s="2"/>
      <c r="E78" s="2"/>
      <c r="F78" s="1"/>
      <c r="G78" s="1" t="s">
        <v>79</v>
      </c>
      <c r="H78" s="1"/>
      <c r="I78" s="1"/>
      <c r="J78" s="1"/>
      <c r="K78" s="1"/>
      <c r="L78" s="2"/>
      <c r="M78" s="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6.25" customHeight="1" x14ac:dyDescent="0.4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2"/>
      <c r="M79" s="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6.25" customHeight="1" x14ac:dyDescent="0.4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2"/>
      <c r="M80" s="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6.25" customHeight="1" x14ac:dyDescent="0.4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2"/>
      <c r="M81" s="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6.25" customHeight="1" x14ac:dyDescent="0.4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2"/>
      <c r="M82" s="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6.25" customHeight="1" x14ac:dyDescent="0.4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2"/>
      <c r="M83" s="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6.25" customHeight="1" x14ac:dyDescent="0.4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2"/>
      <c r="M84" s="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6.25" customHeight="1" x14ac:dyDescent="0.4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2"/>
      <c r="M85" s="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6.25" customHeight="1" x14ac:dyDescent="0.4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2"/>
      <c r="M86" s="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6.25" customHeight="1" x14ac:dyDescent="0.4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2"/>
      <c r="M87" s="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6.25" customHeight="1" x14ac:dyDescent="0.4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2"/>
      <c r="M88" s="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6.25" customHeight="1" x14ac:dyDescent="0.4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2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6.25" customHeight="1" x14ac:dyDescent="0.4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2"/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6.25" customHeight="1" x14ac:dyDescent="0.4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2"/>
      <c r="M91" s="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6.25" customHeight="1" x14ac:dyDescent="0.4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2"/>
      <c r="M92" s="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6.25" customHeight="1" x14ac:dyDescent="0.4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2"/>
      <c r="M93" s="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6.25" customHeight="1" x14ac:dyDescent="0.4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2"/>
      <c r="M94" s="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6.25" customHeight="1" x14ac:dyDescent="0.4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2"/>
      <c r="M95" s="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6.25" customHeight="1" x14ac:dyDescent="0.4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2"/>
      <c r="M96" s="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6.25" customHeight="1" x14ac:dyDescent="0.4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2"/>
      <c r="M97" s="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6.25" customHeight="1" x14ac:dyDescent="0.4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2"/>
      <c r="M98" s="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6.25" customHeight="1" x14ac:dyDescent="0.4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2"/>
      <c r="M99" s="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6.25" customHeight="1" x14ac:dyDescent="0.4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2"/>
      <c r="M100" s="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6.25" customHeight="1" x14ac:dyDescent="0.4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2"/>
      <c r="M101" s="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6.25" customHeight="1" x14ac:dyDescent="0.4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2"/>
      <c r="M102" s="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6.25" customHeight="1" x14ac:dyDescent="0.4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2"/>
      <c r="M103" s="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6.25" customHeight="1" x14ac:dyDescent="0.4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2"/>
      <c r="M104" s="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6.25" customHeight="1" x14ac:dyDescent="0.4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2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6.25" customHeight="1" x14ac:dyDescent="0.4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2"/>
      <c r="M106" s="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6.25" customHeight="1" x14ac:dyDescent="0.4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2"/>
      <c r="M107" s="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6.25" customHeight="1" x14ac:dyDescent="0.4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2"/>
      <c r="M108" s="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6.25" customHeight="1" x14ac:dyDescent="0.4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2"/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6.25" customHeight="1" x14ac:dyDescent="0.4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2"/>
      <c r="M110" s="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6.25" customHeight="1" x14ac:dyDescent="0.4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2"/>
      <c r="M111" s="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6.25" customHeight="1" x14ac:dyDescent="0.4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2"/>
      <c r="M112" s="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6.25" customHeight="1" x14ac:dyDescent="0.4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2"/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6.25" customHeight="1" x14ac:dyDescent="0.4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2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6.25" customHeight="1" x14ac:dyDescent="0.4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2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6.25" customHeight="1" x14ac:dyDescent="0.4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2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6.25" customHeight="1" x14ac:dyDescent="0.4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2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6.25" customHeight="1" x14ac:dyDescent="0.4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2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6.25" customHeight="1" x14ac:dyDescent="0.4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2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6.25" customHeight="1" x14ac:dyDescent="0.4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2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6.25" customHeight="1" x14ac:dyDescent="0.4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2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6.25" customHeight="1" x14ac:dyDescent="0.4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2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6.25" customHeight="1" x14ac:dyDescent="0.4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2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6.25" customHeight="1" x14ac:dyDescent="0.4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2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6.25" customHeight="1" x14ac:dyDescent="0.4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2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6.25" customHeight="1" x14ac:dyDescent="0.4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2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6.25" customHeight="1" x14ac:dyDescent="0.4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2"/>
      <c r="M127" s="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6.25" customHeight="1" x14ac:dyDescent="0.4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2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6.25" customHeight="1" x14ac:dyDescent="0.4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2"/>
      <c r="M129" s="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6.25" customHeight="1" x14ac:dyDescent="0.4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2"/>
      <c r="M130" s="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6.25" customHeight="1" x14ac:dyDescent="0.4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2"/>
      <c r="M131" s="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6.25" customHeight="1" x14ac:dyDescent="0.4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2"/>
      <c r="M132" s="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6.25" customHeight="1" x14ac:dyDescent="0.4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2"/>
      <c r="M133" s="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6.25" customHeight="1" x14ac:dyDescent="0.4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2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6.25" customHeight="1" x14ac:dyDescent="0.4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2"/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6.25" customHeight="1" x14ac:dyDescent="0.4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2"/>
      <c r="M136" s="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6.25" customHeight="1" x14ac:dyDescent="0.4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2"/>
      <c r="M137" s="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6.25" customHeight="1" x14ac:dyDescent="0.4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2"/>
      <c r="M138" s="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6.25" customHeight="1" x14ac:dyDescent="0.4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2"/>
      <c r="M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6.25" customHeight="1" x14ac:dyDescent="0.4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2"/>
      <c r="M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6.25" customHeight="1" x14ac:dyDescent="0.4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2"/>
      <c r="M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6.25" customHeight="1" x14ac:dyDescent="0.4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2"/>
      <c r="M142" s="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6.25" customHeight="1" x14ac:dyDescent="0.4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2"/>
      <c r="M143" s="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6.25" customHeight="1" x14ac:dyDescent="0.4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2"/>
      <c r="M144" s="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6.25" customHeight="1" x14ac:dyDescent="0.4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2"/>
      <c r="M145" s="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6.25" customHeight="1" x14ac:dyDescent="0.4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2"/>
      <c r="M146" s="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6.25" customHeight="1" x14ac:dyDescent="0.4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2"/>
      <c r="M147" s="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6.25" customHeight="1" x14ac:dyDescent="0.4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2"/>
      <c r="M148" s="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6.25" customHeight="1" x14ac:dyDescent="0.4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2"/>
      <c r="M149" s="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6.25" customHeight="1" x14ac:dyDescent="0.4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2"/>
      <c r="M150" s="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6.25" customHeight="1" x14ac:dyDescent="0.4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2"/>
      <c r="M151" s="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6.25" customHeight="1" x14ac:dyDescent="0.4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2"/>
      <c r="M152" s="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6.25" customHeight="1" x14ac:dyDescent="0.4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2"/>
      <c r="M153" s="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6.25" customHeight="1" x14ac:dyDescent="0.4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2"/>
      <c r="M154" s="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6.25" customHeight="1" x14ac:dyDescent="0.4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2"/>
      <c r="M155" s="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6.25" customHeight="1" x14ac:dyDescent="0.4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2"/>
      <c r="M156" s="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6.25" customHeight="1" x14ac:dyDescent="0.4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2"/>
      <c r="M157" s="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6.25" customHeight="1" x14ac:dyDescent="0.4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2"/>
      <c r="M158" s="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6.25" customHeight="1" x14ac:dyDescent="0.4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2"/>
      <c r="M159" s="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6.25" customHeight="1" x14ac:dyDescent="0.4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2"/>
      <c r="M160" s="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6.25" customHeight="1" x14ac:dyDescent="0.4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2"/>
      <c r="M161" s="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6.25" customHeight="1" x14ac:dyDescent="0.4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2"/>
      <c r="M162" s="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6.25" customHeight="1" x14ac:dyDescent="0.4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2"/>
      <c r="M163" s="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6.25" customHeight="1" x14ac:dyDescent="0.4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2"/>
      <c r="M164" s="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6.25" customHeight="1" x14ac:dyDescent="0.4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2"/>
      <c r="M165" s="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6.25" customHeight="1" x14ac:dyDescent="0.4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2"/>
      <c r="M166" s="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6.25" customHeight="1" x14ac:dyDescent="0.4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2"/>
      <c r="M167" s="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6.25" customHeight="1" x14ac:dyDescent="0.4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2"/>
      <c r="M168" s="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6.25" customHeight="1" x14ac:dyDescent="0.4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2"/>
      <c r="M169" s="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6.25" customHeight="1" x14ac:dyDescent="0.4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2"/>
      <c r="M170" s="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6.25" customHeight="1" x14ac:dyDescent="0.4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2"/>
      <c r="M171" s="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6.25" customHeight="1" x14ac:dyDescent="0.4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2"/>
      <c r="M172" s="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6.25" customHeight="1" x14ac:dyDescent="0.4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2"/>
      <c r="M173" s="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6.25" customHeight="1" x14ac:dyDescent="0.4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2"/>
      <c r="M174" s="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6.25" customHeight="1" x14ac:dyDescent="0.4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2"/>
      <c r="M175" s="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6.25" customHeight="1" x14ac:dyDescent="0.4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2"/>
      <c r="M176" s="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6.25" customHeight="1" x14ac:dyDescent="0.4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2"/>
      <c r="M177" s="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6.25" customHeight="1" x14ac:dyDescent="0.4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2"/>
      <c r="M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6.25" customHeight="1" x14ac:dyDescent="0.4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2"/>
      <c r="M179" s="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6.25" customHeight="1" x14ac:dyDescent="0.4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2"/>
      <c r="M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6.25" customHeight="1" x14ac:dyDescent="0.4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2"/>
      <c r="M181" s="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6.25" customHeight="1" x14ac:dyDescent="0.4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2"/>
      <c r="M182" s="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6.25" customHeight="1" x14ac:dyDescent="0.4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2"/>
      <c r="M183" s="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6.25" customHeight="1" x14ac:dyDescent="0.4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2"/>
      <c r="M184" s="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6.25" customHeight="1" x14ac:dyDescent="0.4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2"/>
      <c r="M185" s="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6.25" customHeight="1" x14ac:dyDescent="0.4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2"/>
      <c r="M186" s="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6.25" customHeight="1" x14ac:dyDescent="0.4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2"/>
      <c r="M187" s="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6.25" customHeight="1" x14ac:dyDescent="0.4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2"/>
      <c r="M188" s="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6.25" customHeight="1" x14ac:dyDescent="0.4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2"/>
      <c r="M189" s="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6.25" customHeight="1" x14ac:dyDescent="0.4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2"/>
      <c r="M190" s="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6.25" customHeight="1" x14ac:dyDescent="0.4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2"/>
      <c r="M191" s="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6.25" customHeight="1" x14ac:dyDescent="0.4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2"/>
      <c r="M192" s="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6.25" customHeight="1" x14ac:dyDescent="0.4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2"/>
      <c r="M193" s="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6.25" customHeight="1" x14ac:dyDescent="0.4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2"/>
      <c r="M194" s="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6.25" customHeight="1" x14ac:dyDescent="0.4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2"/>
      <c r="M195" s="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6.25" customHeight="1" x14ac:dyDescent="0.4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2"/>
      <c r="M196" s="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6.25" customHeight="1" x14ac:dyDescent="0.4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2"/>
      <c r="M197" s="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6.25" customHeight="1" x14ac:dyDescent="0.4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2"/>
      <c r="M198" s="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6.25" customHeight="1" x14ac:dyDescent="0.4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2"/>
      <c r="M199" s="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6.25" customHeight="1" x14ac:dyDescent="0.4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2"/>
      <c r="M200" s="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6.25" customHeight="1" x14ac:dyDescent="0.4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2"/>
      <c r="M201" s="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6.25" customHeight="1" x14ac:dyDescent="0.4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2"/>
      <c r="M202" s="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6.25" customHeight="1" x14ac:dyDescent="0.4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2"/>
      <c r="M203" s="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6.25" customHeight="1" x14ac:dyDescent="0.4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2"/>
      <c r="M204" s="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6.25" customHeight="1" x14ac:dyDescent="0.4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2"/>
      <c r="M205" s="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6.25" customHeight="1" x14ac:dyDescent="0.4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2"/>
      <c r="M206" s="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6.25" customHeight="1" x14ac:dyDescent="0.4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2"/>
      <c r="M207" s="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6.25" customHeight="1" x14ac:dyDescent="0.4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2"/>
      <c r="M208" s="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6.25" customHeight="1" x14ac:dyDescent="0.4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2"/>
      <c r="M209" s="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6.25" customHeight="1" x14ac:dyDescent="0.4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2"/>
      <c r="M210" s="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6.25" customHeight="1" x14ac:dyDescent="0.4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2"/>
      <c r="M211" s="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6.25" customHeight="1" x14ac:dyDescent="0.4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2"/>
      <c r="M212" s="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6.25" customHeight="1" x14ac:dyDescent="0.4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2"/>
      <c r="M213" s="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6.25" customHeight="1" x14ac:dyDescent="0.4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2"/>
      <c r="M214" s="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6.25" customHeight="1" x14ac:dyDescent="0.4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2"/>
      <c r="M215" s="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6.25" customHeight="1" x14ac:dyDescent="0.4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2"/>
      <c r="M216" s="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6.25" customHeight="1" x14ac:dyDescent="0.4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2"/>
      <c r="M217" s="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6.25" customHeight="1" x14ac:dyDescent="0.4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2"/>
      <c r="M218" s="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6.25" customHeight="1" x14ac:dyDescent="0.4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2"/>
      <c r="M219" s="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6.25" customHeight="1" x14ac:dyDescent="0.4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2"/>
      <c r="M220" s="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6.25" customHeight="1" x14ac:dyDescent="0.4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2"/>
      <c r="M221" s="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6.25" customHeight="1" x14ac:dyDescent="0.4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2"/>
      <c r="M222" s="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6.25" customHeight="1" x14ac:dyDescent="0.4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2"/>
      <c r="M223" s="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6.25" customHeight="1" x14ac:dyDescent="0.4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2"/>
      <c r="M224" s="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6.25" customHeight="1" x14ac:dyDescent="0.4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2"/>
      <c r="M225" s="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6.25" customHeight="1" x14ac:dyDescent="0.4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2"/>
      <c r="M226" s="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6.25" customHeight="1" x14ac:dyDescent="0.4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2"/>
      <c r="M227" s="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6.25" customHeight="1" x14ac:dyDescent="0.4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2"/>
      <c r="M228" s="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6.25" customHeight="1" x14ac:dyDescent="0.4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2"/>
      <c r="M229" s="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6.25" customHeight="1" x14ac:dyDescent="0.4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2"/>
      <c r="M230" s="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6.25" customHeight="1" x14ac:dyDescent="0.4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2"/>
      <c r="M231" s="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6.25" customHeight="1" x14ac:dyDescent="0.4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2"/>
      <c r="M232" s="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6.25" customHeight="1" x14ac:dyDescent="0.4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2"/>
      <c r="M233" s="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6.25" customHeight="1" x14ac:dyDescent="0.4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2"/>
      <c r="M234" s="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6.25" customHeight="1" x14ac:dyDescent="0.4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2"/>
      <c r="M235" s="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6.25" customHeight="1" x14ac:dyDescent="0.4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2"/>
      <c r="M236" s="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6.25" customHeight="1" x14ac:dyDescent="0.4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2"/>
      <c r="M237" s="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6.25" customHeight="1" x14ac:dyDescent="0.4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2"/>
      <c r="M238" s="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6.25" customHeight="1" x14ac:dyDescent="0.4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2"/>
      <c r="M239" s="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6.25" customHeight="1" x14ac:dyDescent="0.4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2"/>
      <c r="M240" s="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6.25" customHeight="1" x14ac:dyDescent="0.4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2"/>
      <c r="M241" s="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6.25" customHeight="1" x14ac:dyDescent="0.4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2"/>
      <c r="M242" s="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6.25" customHeight="1" x14ac:dyDescent="0.4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2"/>
      <c r="M243" s="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6.25" customHeight="1" x14ac:dyDescent="0.4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2"/>
      <c r="M244" s="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6.25" customHeight="1" x14ac:dyDescent="0.4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2"/>
      <c r="M245" s="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6.25" customHeight="1" x14ac:dyDescent="0.4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2"/>
      <c r="M246" s="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6.25" customHeight="1" x14ac:dyDescent="0.4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2"/>
      <c r="M247" s="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6.25" customHeight="1" x14ac:dyDescent="0.4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2"/>
      <c r="M248" s="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6.25" customHeight="1" x14ac:dyDescent="0.4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2"/>
      <c r="M249" s="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6.25" customHeight="1" x14ac:dyDescent="0.4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2"/>
      <c r="M250" s="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6.25" customHeight="1" x14ac:dyDescent="0.4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2"/>
      <c r="M251" s="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6.25" customHeight="1" x14ac:dyDescent="0.4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2"/>
      <c r="M252" s="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6.25" customHeight="1" x14ac:dyDescent="0.4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2"/>
      <c r="M253" s="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6.25" customHeight="1" x14ac:dyDescent="0.4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2"/>
      <c r="M254" s="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6.25" customHeight="1" x14ac:dyDescent="0.4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2"/>
      <c r="M255" s="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6.25" customHeight="1" x14ac:dyDescent="0.4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2"/>
      <c r="M256" s="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6.25" customHeight="1" x14ac:dyDescent="0.4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2"/>
      <c r="M257" s="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6.25" customHeight="1" x14ac:dyDescent="0.4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2"/>
      <c r="M258" s="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6.25" customHeight="1" x14ac:dyDescent="0.4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2"/>
      <c r="M259" s="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6.25" customHeight="1" x14ac:dyDescent="0.4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2"/>
      <c r="M260" s="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6.25" customHeight="1" x14ac:dyDescent="0.4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2"/>
      <c r="M261" s="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6.25" customHeight="1" x14ac:dyDescent="0.4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2"/>
      <c r="M262" s="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6.25" customHeight="1" x14ac:dyDescent="0.4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2"/>
      <c r="M263" s="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6.25" customHeight="1" x14ac:dyDescent="0.4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2"/>
      <c r="M264" s="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6.25" customHeight="1" x14ac:dyDescent="0.4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2"/>
      <c r="M265" s="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6.25" customHeight="1" x14ac:dyDescent="0.4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2"/>
      <c r="M266" s="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6.25" customHeight="1" x14ac:dyDescent="0.4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2"/>
      <c r="M267" s="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6.25" customHeight="1" x14ac:dyDescent="0.4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2"/>
      <c r="M268" s="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6.25" customHeight="1" x14ac:dyDescent="0.4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2"/>
      <c r="M269" s="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6.25" customHeight="1" x14ac:dyDescent="0.4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2"/>
      <c r="M270" s="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6.25" customHeight="1" x14ac:dyDescent="0.4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2"/>
      <c r="M271" s="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6.25" customHeight="1" x14ac:dyDescent="0.4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2"/>
      <c r="M272" s="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6.25" customHeight="1" x14ac:dyDescent="0.4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2"/>
      <c r="M273" s="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6.25" customHeight="1" x14ac:dyDescent="0.4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2"/>
      <c r="M274" s="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6.25" customHeight="1" x14ac:dyDescent="0.4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2"/>
      <c r="M275" s="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6.25" customHeight="1" x14ac:dyDescent="0.4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2"/>
      <c r="M276" s="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6.25" customHeight="1" x14ac:dyDescent="0.4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2"/>
      <c r="M277" s="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6.25" customHeight="1" x14ac:dyDescent="0.4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2"/>
      <c r="M278" s="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6.25" customHeight="1" x14ac:dyDescent="0.4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2"/>
      <c r="M279" s="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6.25" customHeight="1" x14ac:dyDescent="0.4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2"/>
      <c r="M280" s="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6.25" customHeight="1" x14ac:dyDescent="0.4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2"/>
      <c r="M281" s="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6.25" customHeight="1" x14ac:dyDescent="0.4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2"/>
      <c r="M282" s="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6.25" customHeight="1" x14ac:dyDescent="0.4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2"/>
      <c r="M283" s="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6.25" customHeight="1" x14ac:dyDescent="0.4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2"/>
      <c r="M284" s="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6.25" customHeight="1" x14ac:dyDescent="0.4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2"/>
      <c r="M285" s="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6.25" customHeight="1" x14ac:dyDescent="0.4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2"/>
      <c r="M286" s="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6.25" customHeight="1" x14ac:dyDescent="0.4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2"/>
      <c r="M287" s="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6.25" customHeight="1" x14ac:dyDescent="0.4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2"/>
      <c r="M288" s="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6.25" customHeight="1" x14ac:dyDescent="0.4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2"/>
      <c r="M289" s="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6.25" customHeight="1" x14ac:dyDescent="0.4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2"/>
      <c r="M290" s="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6.25" customHeight="1" x14ac:dyDescent="0.4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2"/>
      <c r="M291" s="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6.25" customHeight="1" x14ac:dyDescent="0.4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2"/>
      <c r="M292" s="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6.25" customHeight="1" x14ac:dyDescent="0.4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2"/>
      <c r="M293" s="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6.25" customHeight="1" x14ac:dyDescent="0.4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2"/>
      <c r="M294" s="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6.25" customHeight="1" x14ac:dyDescent="0.4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2"/>
      <c r="M295" s="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6.25" customHeight="1" x14ac:dyDescent="0.4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2"/>
      <c r="M296" s="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6.25" customHeight="1" x14ac:dyDescent="0.4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2"/>
      <c r="M297" s="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6.25" customHeight="1" x14ac:dyDescent="0.4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2"/>
      <c r="M298" s="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6.25" customHeight="1" x14ac:dyDescent="0.4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2"/>
      <c r="M299" s="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6.25" customHeight="1" x14ac:dyDescent="0.4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2"/>
      <c r="M300" s="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6.25" customHeight="1" x14ac:dyDescent="0.4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2"/>
      <c r="M301" s="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6.25" customHeight="1" x14ac:dyDescent="0.4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2"/>
      <c r="M302" s="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6.25" customHeight="1" x14ac:dyDescent="0.4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2"/>
      <c r="M303" s="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6.25" customHeight="1" x14ac:dyDescent="0.4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2"/>
      <c r="M304" s="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6.25" customHeight="1" x14ac:dyDescent="0.4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2"/>
      <c r="M305" s="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6.25" customHeight="1" x14ac:dyDescent="0.4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2"/>
      <c r="M306" s="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6.25" customHeight="1" x14ac:dyDescent="0.4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2"/>
      <c r="M307" s="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6.25" customHeight="1" x14ac:dyDescent="0.4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2"/>
      <c r="M308" s="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6.25" customHeight="1" x14ac:dyDescent="0.4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2"/>
      <c r="M309" s="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6.25" customHeight="1" x14ac:dyDescent="0.4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2"/>
      <c r="M310" s="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6.25" customHeight="1" x14ac:dyDescent="0.4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2"/>
      <c r="M311" s="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6.25" customHeight="1" x14ac:dyDescent="0.4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2"/>
      <c r="M312" s="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6.25" customHeight="1" x14ac:dyDescent="0.4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2"/>
      <c r="M313" s="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6.25" customHeight="1" x14ac:dyDescent="0.4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2"/>
      <c r="M314" s="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6.25" customHeight="1" x14ac:dyDescent="0.4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2"/>
      <c r="M315" s="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6.25" customHeight="1" x14ac:dyDescent="0.4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2"/>
      <c r="M316" s="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6.25" customHeight="1" x14ac:dyDescent="0.4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2"/>
      <c r="M317" s="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6.25" customHeight="1" x14ac:dyDescent="0.4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2"/>
      <c r="M318" s="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6.25" customHeight="1" x14ac:dyDescent="0.4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2"/>
      <c r="M319" s="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6.25" customHeight="1" x14ac:dyDescent="0.4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2"/>
      <c r="M320" s="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6.25" customHeight="1" x14ac:dyDescent="0.4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2"/>
      <c r="M321" s="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6.25" customHeight="1" x14ac:dyDescent="0.4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2"/>
      <c r="M322" s="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6.25" customHeight="1" x14ac:dyDescent="0.4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2"/>
      <c r="M323" s="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6.25" customHeight="1" x14ac:dyDescent="0.4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2"/>
      <c r="M324" s="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6.25" customHeight="1" x14ac:dyDescent="0.4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2"/>
      <c r="M325" s="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6.25" customHeight="1" x14ac:dyDescent="0.4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2"/>
      <c r="M326" s="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6.25" customHeight="1" x14ac:dyDescent="0.4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2"/>
      <c r="M327" s="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6.25" customHeight="1" x14ac:dyDescent="0.4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2"/>
      <c r="M328" s="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6.25" customHeight="1" x14ac:dyDescent="0.4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2"/>
      <c r="M329" s="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6.25" customHeight="1" x14ac:dyDescent="0.4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2"/>
      <c r="M330" s="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6.25" customHeight="1" x14ac:dyDescent="0.4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2"/>
      <c r="M331" s="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6.25" customHeight="1" x14ac:dyDescent="0.4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2"/>
      <c r="M332" s="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6.25" customHeight="1" x14ac:dyDescent="0.4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2"/>
      <c r="M333" s="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6.25" customHeight="1" x14ac:dyDescent="0.4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2"/>
      <c r="M334" s="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6.25" customHeight="1" x14ac:dyDescent="0.4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2"/>
      <c r="M335" s="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6.25" customHeight="1" x14ac:dyDescent="0.4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2"/>
      <c r="M336" s="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6.25" customHeight="1" x14ac:dyDescent="0.4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2"/>
      <c r="M337" s="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6.25" customHeight="1" x14ac:dyDescent="0.4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2"/>
      <c r="M338" s="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6.25" customHeight="1" x14ac:dyDescent="0.4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2"/>
      <c r="M339" s="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6.25" customHeight="1" x14ac:dyDescent="0.4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2"/>
      <c r="M340" s="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6.25" customHeight="1" x14ac:dyDescent="0.4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2"/>
      <c r="M341" s="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6.25" customHeight="1" x14ac:dyDescent="0.4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2"/>
      <c r="M342" s="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6.25" customHeight="1" x14ac:dyDescent="0.4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2"/>
      <c r="M343" s="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6.25" customHeight="1" x14ac:dyDescent="0.4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2"/>
      <c r="M344" s="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6.25" customHeight="1" x14ac:dyDescent="0.4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2"/>
      <c r="M345" s="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6.25" customHeight="1" x14ac:dyDescent="0.4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2"/>
      <c r="M346" s="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6.25" customHeight="1" x14ac:dyDescent="0.4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2"/>
      <c r="M347" s="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6.25" customHeight="1" x14ac:dyDescent="0.4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2"/>
      <c r="M348" s="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6.25" customHeight="1" x14ac:dyDescent="0.4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2"/>
      <c r="M349" s="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6.25" customHeight="1" x14ac:dyDescent="0.4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2"/>
      <c r="M350" s="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6.25" customHeight="1" x14ac:dyDescent="0.4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2"/>
      <c r="M351" s="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6.25" customHeight="1" x14ac:dyDescent="0.4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2"/>
      <c r="M352" s="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6.25" customHeight="1" x14ac:dyDescent="0.4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2"/>
      <c r="M353" s="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6.25" customHeight="1" x14ac:dyDescent="0.4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2"/>
      <c r="M354" s="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6.25" customHeight="1" x14ac:dyDescent="0.4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2"/>
      <c r="M355" s="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6.25" customHeight="1" x14ac:dyDescent="0.4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2"/>
      <c r="M356" s="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6.25" customHeight="1" x14ac:dyDescent="0.4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2"/>
      <c r="M357" s="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6.25" customHeight="1" x14ac:dyDescent="0.4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2"/>
      <c r="M358" s="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6.25" customHeight="1" x14ac:dyDescent="0.4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2"/>
      <c r="M359" s="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6.25" customHeight="1" x14ac:dyDescent="0.4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2"/>
      <c r="M360" s="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6.25" customHeight="1" x14ac:dyDescent="0.4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2"/>
      <c r="M361" s="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6.25" customHeight="1" x14ac:dyDescent="0.4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2"/>
      <c r="M362" s="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6.25" customHeight="1" x14ac:dyDescent="0.4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2"/>
      <c r="M363" s="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6.25" customHeight="1" x14ac:dyDescent="0.4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2"/>
      <c r="M364" s="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6.25" customHeight="1" x14ac:dyDescent="0.4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2"/>
      <c r="M365" s="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6.25" customHeight="1" x14ac:dyDescent="0.4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2"/>
      <c r="M366" s="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6.25" customHeight="1" x14ac:dyDescent="0.4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2"/>
      <c r="M367" s="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6.25" customHeight="1" x14ac:dyDescent="0.4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2"/>
      <c r="M368" s="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6.25" customHeight="1" x14ac:dyDescent="0.4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2"/>
      <c r="M369" s="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6.25" customHeight="1" x14ac:dyDescent="0.4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2"/>
      <c r="M370" s="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6.25" customHeight="1" x14ac:dyDescent="0.4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2"/>
      <c r="M371" s="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6.25" customHeight="1" x14ac:dyDescent="0.4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2"/>
      <c r="M372" s="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6.25" customHeight="1" x14ac:dyDescent="0.4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2"/>
      <c r="M373" s="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6.25" customHeight="1" x14ac:dyDescent="0.4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2"/>
      <c r="M374" s="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6.25" customHeight="1" x14ac:dyDescent="0.4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2"/>
      <c r="M375" s="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6.25" customHeight="1" x14ac:dyDescent="0.4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2"/>
      <c r="M376" s="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6.25" customHeight="1" x14ac:dyDescent="0.4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2"/>
      <c r="M377" s="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6.25" customHeight="1" x14ac:dyDescent="0.4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2"/>
      <c r="M378" s="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6.25" customHeight="1" x14ac:dyDescent="0.4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2"/>
      <c r="M379" s="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6.25" customHeight="1" x14ac:dyDescent="0.4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2"/>
      <c r="M380" s="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6.25" customHeight="1" x14ac:dyDescent="0.4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2"/>
      <c r="M381" s="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6.25" customHeight="1" x14ac:dyDescent="0.4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2"/>
      <c r="M382" s="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6.25" customHeight="1" x14ac:dyDescent="0.4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2"/>
      <c r="M383" s="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6.25" customHeight="1" x14ac:dyDescent="0.4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2"/>
      <c r="M384" s="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6.25" customHeight="1" x14ac:dyDescent="0.4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2"/>
      <c r="M385" s="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6.25" customHeight="1" x14ac:dyDescent="0.4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2"/>
      <c r="M386" s="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6.25" customHeight="1" x14ac:dyDescent="0.4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2"/>
      <c r="M387" s="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6.25" customHeight="1" x14ac:dyDescent="0.4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2"/>
      <c r="M388" s="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6.25" customHeight="1" x14ac:dyDescent="0.4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2"/>
      <c r="M389" s="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6.25" customHeight="1" x14ac:dyDescent="0.4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2"/>
      <c r="M390" s="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6.25" customHeight="1" x14ac:dyDescent="0.4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2"/>
      <c r="M391" s="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6.25" customHeight="1" x14ac:dyDescent="0.4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2"/>
      <c r="M392" s="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6.25" customHeight="1" x14ac:dyDescent="0.4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2"/>
      <c r="M393" s="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6.25" customHeight="1" x14ac:dyDescent="0.4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2"/>
      <c r="M394" s="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6.25" customHeight="1" x14ac:dyDescent="0.4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2"/>
      <c r="M395" s="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6.25" customHeight="1" x14ac:dyDescent="0.4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2"/>
      <c r="M396" s="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6.25" customHeight="1" x14ac:dyDescent="0.4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2"/>
      <c r="M397" s="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6.25" customHeight="1" x14ac:dyDescent="0.4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2"/>
      <c r="M398" s="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6.25" customHeight="1" x14ac:dyDescent="0.4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2"/>
      <c r="M399" s="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6.25" customHeight="1" x14ac:dyDescent="0.4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2"/>
      <c r="M400" s="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6.25" customHeight="1" x14ac:dyDescent="0.4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2"/>
      <c r="M401" s="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6.25" customHeight="1" x14ac:dyDescent="0.4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2"/>
      <c r="M402" s="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6.25" customHeight="1" x14ac:dyDescent="0.4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2"/>
      <c r="M403" s="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6.25" customHeight="1" x14ac:dyDescent="0.4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2"/>
      <c r="M404" s="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6.25" customHeight="1" x14ac:dyDescent="0.4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2"/>
      <c r="M405" s="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6.25" customHeight="1" x14ac:dyDescent="0.4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2"/>
      <c r="M406" s="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6.25" customHeight="1" x14ac:dyDescent="0.4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2"/>
      <c r="M407" s="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6.25" customHeight="1" x14ac:dyDescent="0.4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2"/>
      <c r="M408" s="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6.25" customHeight="1" x14ac:dyDescent="0.4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2"/>
      <c r="M409" s="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6.25" customHeight="1" x14ac:dyDescent="0.4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2"/>
      <c r="M410" s="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6.25" customHeight="1" x14ac:dyDescent="0.4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2"/>
      <c r="M411" s="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6.25" customHeight="1" x14ac:dyDescent="0.4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2"/>
      <c r="M412" s="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6.25" customHeight="1" x14ac:dyDescent="0.4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2"/>
      <c r="M413" s="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6.25" customHeight="1" x14ac:dyDescent="0.4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2"/>
      <c r="M414" s="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6.25" customHeight="1" x14ac:dyDescent="0.4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2"/>
      <c r="M415" s="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6.25" customHeight="1" x14ac:dyDescent="0.4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2"/>
      <c r="M416" s="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6.25" customHeight="1" x14ac:dyDescent="0.4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2"/>
      <c r="M417" s="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6.25" customHeight="1" x14ac:dyDescent="0.4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2"/>
      <c r="M418" s="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6.25" customHeight="1" x14ac:dyDescent="0.4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2"/>
      <c r="M419" s="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6.25" customHeight="1" x14ac:dyDescent="0.4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2"/>
      <c r="M420" s="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6.25" customHeight="1" x14ac:dyDescent="0.4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2"/>
      <c r="M421" s="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6.25" customHeight="1" x14ac:dyDescent="0.4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2"/>
      <c r="M422" s="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6.25" customHeight="1" x14ac:dyDescent="0.4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2"/>
      <c r="M423" s="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6.25" customHeight="1" x14ac:dyDescent="0.4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2"/>
      <c r="M424" s="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6.25" customHeight="1" x14ac:dyDescent="0.4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2"/>
      <c r="M425" s="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6.25" customHeight="1" x14ac:dyDescent="0.4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2"/>
      <c r="M426" s="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6.25" customHeight="1" x14ac:dyDescent="0.4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2"/>
      <c r="M427" s="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6.25" customHeight="1" x14ac:dyDescent="0.4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2"/>
      <c r="M428" s="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6.25" customHeight="1" x14ac:dyDescent="0.4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2"/>
      <c r="M429" s="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6.25" customHeight="1" x14ac:dyDescent="0.4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2"/>
      <c r="M430" s="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6.25" customHeight="1" x14ac:dyDescent="0.4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2"/>
      <c r="M431" s="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6.25" customHeight="1" x14ac:dyDescent="0.4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2"/>
      <c r="M432" s="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6.25" customHeight="1" x14ac:dyDescent="0.4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2"/>
      <c r="M433" s="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6.25" customHeight="1" x14ac:dyDescent="0.4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2"/>
      <c r="M434" s="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6.25" customHeight="1" x14ac:dyDescent="0.4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2"/>
      <c r="M435" s="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6.25" customHeight="1" x14ac:dyDescent="0.4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2"/>
      <c r="M436" s="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6.25" customHeight="1" x14ac:dyDescent="0.4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2"/>
      <c r="M437" s="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6.25" customHeight="1" x14ac:dyDescent="0.4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2"/>
      <c r="M438" s="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6.25" customHeight="1" x14ac:dyDescent="0.4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2"/>
      <c r="M439" s="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6.25" customHeight="1" x14ac:dyDescent="0.4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2"/>
      <c r="M440" s="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6.25" customHeight="1" x14ac:dyDescent="0.4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2"/>
      <c r="M441" s="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6.25" customHeight="1" x14ac:dyDescent="0.4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2"/>
      <c r="M442" s="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6.25" customHeight="1" x14ac:dyDescent="0.4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2"/>
      <c r="M443" s="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6.25" customHeight="1" x14ac:dyDescent="0.4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2"/>
      <c r="M444" s="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6.25" customHeight="1" x14ac:dyDescent="0.4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2"/>
      <c r="M445" s="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6.25" customHeight="1" x14ac:dyDescent="0.4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2"/>
      <c r="M446" s="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6.25" customHeight="1" x14ac:dyDescent="0.4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2"/>
      <c r="M447" s="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6.25" customHeight="1" x14ac:dyDescent="0.4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2"/>
      <c r="M448" s="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6.25" customHeight="1" x14ac:dyDescent="0.4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2"/>
      <c r="M449" s="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6.25" customHeight="1" x14ac:dyDescent="0.4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2"/>
      <c r="M450" s="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6.25" customHeight="1" x14ac:dyDescent="0.4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2"/>
      <c r="M451" s="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6.25" customHeight="1" x14ac:dyDescent="0.4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2"/>
      <c r="M452" s="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6.25" customHeight="1" x14ac:dyDescent="0.4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2"/>
      <c r="M453" s="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6.25" customHeight="1" x14ac:dyDescent="0.4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2"/>
      <c r="M454" s="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6.25" customHeight="1" x14ac:dyDescent="0.4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2"/>
      <c r="M455" s="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6.25" customHeight="1" x14ac:dyDescent="0.4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2"/>
      <c r="M456" s="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6.25" customHeight="1" x14ac:dyDescent="0.4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2"/>
      <c r="M457" s="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6.25" customHeight="1" x14ac:dyDescent="0.4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2"/>
      <c r="M458" s="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6.25" customHeight="1" x14ac:dyDescent="0.4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2"/>
      <c r="M459" s="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6.25" customHeight="1" x14ac:dyDescent="0.4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2"/>
      <c r="M460" s="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6.25" customHeight="1" x14ac:dyDescent="0.4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2"/>
      <c r="M461" s="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6.25" customHeight="1" x14ac:dyDescent="0.4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2"/>
      <c r="M462" s="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6.25" customHeight="1" x14ac:dyDescent="0.4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2"/>
      <c r="M463" s="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6.25" customHeight="1" x14ac:dyDescent="0.4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2"/>
      <c r="M464" s="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6.25" customHeight="1" x14ac:dyDescent="0.4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2"/>
      <c r="M465" s="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6.25" customHeight="1" x14ac:dyDescent="0.4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2"/>
      <c r="M466" s="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6.25" customHeight="1" x14ac:dyDescent="0.4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2"/>
      <c r="M467" s="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6.25" customHeight="1" x14ac:dyDescent="0.4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2"/>
      <c r="M468" s="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6.25" customHeight="1" x14ac:dyDescent="0.4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2"/>
      <c r="M469" s="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6.25" customHeight="1" x14ac:dyDescent="0.4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2"/>
      <c r="M470" s="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6.25" customHeight="1" x14ac:dyDescent="0.4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2"/>
      <c r="M471" s="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6.25" customHeight="1" x14ac:dyDescent="0.4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2"/>
      <c r="M472" s="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6.25" customHeight="1" x14ac:dyDescent="0.4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2"/>
      <c r="M473" s="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6.25" customHeight="1" x14ac:dyDescent="0.4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2"/>
      <c r="M474" s="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6.25" customHeight="1" x14ac:dyDescent="0.4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2"/>
      <c r="M475" s="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6.25" customHeight="1" x14ac:dyDescent="0.4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2"/>
      <c r="M476" s="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6.25" customHeight="1" x14ac:dyDescent="0.4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2"/>
      <c r="M477" s="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6.25" customHeight="1" x14ac:dyDescent="0.4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2"/>
      <c r="M478" s="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6.25" customHeight="1" x14ac:dyDescent="0.4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2"/>
      <c r="M479" s="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6.25" customHeight="1" x14ac:dyDescent="0.4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2"/>
      <c r="M480" s="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6.25" customHeight="1" x14ac:dyDescent="0.4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2"/>
      <c r="M481" s="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6.25" customHeight="1" x14ac:dyDescent="0.4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2"/>
      <c r="M482" s="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6.25" customHeight="1" x14ac:dyDescent="0.4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2"/>
      <c r="M483" s="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6.25" customHeight="1" x14ac:dyDescent="0.4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2"/>
      <c r="M484" s="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6.25" customHeight="1" x14ac:dyDescent="0.4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2"/>
      <c r="M485" s="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6.25" customHeight="1" x14ac:dyDescent="0.4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2"/>
      <c r="M486" s="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6.25" customHeight="1" x14ac:dyDescent="0.4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2"/>
      <c r="M487" s="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6.25" customHeight="1" x14ac:dyDescent="0.4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2"/>
      <c r="M488" s="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6.25" customHeight="1" x14ac:dyDescent="0.4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2"/>
      <c r="M489" s="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6.25" customHeight="1" x14ac:dyDescent="0.4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2"/>
      <c r="M490" s="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6.25" customHeight="1" x14ac:dyDescent="0.4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2"/>
      <c r="M491" s="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6.25" customHeight="1" x14ac:dyDescent="0.4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2"/>
      <c r="M492" s="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6.25" customHeight="1" x14ac:dyDescent="0.4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2"/>
      <c r="M493" s="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6.25" customHeight="1" x14ac:dyDescent="0.4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2"/>
      <c r="M494" s="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6.25" customHeight="1" x14ac:dyDescent="0.4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2"/>
      <c r="M495" s="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6.25" customHeight="1" x14ac:dyDescent="0.4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2"/>
      <c r="M496" s="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6.25" customHeight="1" x14ac:dyDescent="0.4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2"/>
      <c r="M497" s="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6.25" customHeight="1" x14ac:dyDescent="0.4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2"/>
      <c r="M498" s="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6.25" customHeight="1" x14ac:dyDescent="0.4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2"/>
      <c r="M499" s="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6.25" customHeight="1" x14ac:dyDescent="0.4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2"/>
      <c r="M500" s="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6.25" customHeight="1" x14ac:dyDescent="0.4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2"/>
      <c r="M501" s="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6.25" customHeight="1" x14ac:dyDescent="0.4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2"/>
      <c r="M502" s="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6.25" customHeight="1" x14ac:dyDescent="0.4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2"/>
      <c r="M503" s="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6.25" customHeight="1" x14ac:dyDescent="0.4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2"/>
      <c r="M504" s="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6.25" customHeight="1" x14ac:dyDescent="0.4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2"/>
      <c r="M505" s="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6.25" customHeight="1" x14ac:dyDescent="0.4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2"/>
      <c r="M506" s="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6.25" customHeight="1" x14ac:dyDescent="0.4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2"/>
      <c r="M507" s="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6.25" customHeight="1" x14ac:dyDescent="0.4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2"/>
      <c r="M508" s="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6.25" customHeight="1" x14ac:dyDescent="0.4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2"/>
      <c r="M509" s="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6.25" customHeight="1" x14ac:dyDescent="0.4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2"/>
      <c r="M510" s="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6.25" customHeight="1" x14ac:dyDescent="0.4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2"/>
      <c r="M511" s="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6.25" customHeight="1" x14ac:dyDescent="0.4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2"/>
      <c r="M512" s="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6.25" customHeight="1" x14ac:dyDescent="0.4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2"/>
      <c r="M513" s="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6.25" customHeight="1" x14ac:dyDescent="0.4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2"/>
      <c r="M514" s="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6.25" customHeight="1" x14ac:dyDescent="0.4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2"/>
      <c r="M515" s="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6.25" customHeight="1" x14ac:dyDescent="0.4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2"/>
      <c r="M516" s="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6.25" customHeight="1" x14ac:dyDescent="0.4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2"/>
      <c r="M517" s="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6.25" customHeight="1" x14ac:dyDescent="0.4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2"/>
      <c r="M518" s="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6.25" customHeight="1" x14ac:dyDescent="0.4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2"/>
      <c r="M519" s="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6.25" customHeight="1" x14ac:dyDescent="0.4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2"/>
      <c r="M520" s="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6.25" customHeight="1" x14ac:dyDescent="0.4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2"/>
      <c r="M521" s="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6.25" customHeight="1" x14ac:dyDescent="0.4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2"/>
      <c r="M522" s="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6.25" customHeight="1" x14ac:dyDescent="0.4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2"/>
      <c r="M523" s="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6.25" customHeight="1" x14ac:dyDescent="0.4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2"/>
      <c r="M524" s="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6.25" customHeight="1" x14ac:dyDescent="0.4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2"/>
      <c r="M525" s="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6.25" customHeight="1" x14ac:dyDescent="0.4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2"/>
      <c r="M526" s="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6.25" customHeight="1" x14ac:dyDescent="0.4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2"/>
      <c r="M527" s="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6.25" customHeight="1" x14ac:dyDescent="0.4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2"/>
      <c r="M528" s="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6.25" customHeight="1" x14ac:dyDescent="0.4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2"/>
      <c r="M529" s="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6.25" customHeight="1" x14ac:dyDescent="0.4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2"/>
      <c r="M530" s="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6.25" customHeight="1" x14ac:dyDescent="0.4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2"/>
      <c r="M531" s="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6.25" customHeight="1" x14ac:dyDescent="0.4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2"/>
      <c r="M532" s="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6.25" customHeight="1" x14ac:dyDescent="0.4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2"/>
      <c r="M533" s="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6.25" customHeight="1" x14ac:dyDescent="0.4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2"/>
      <c r="M534" s="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6.25" customHeight="1" x14ac:dyDescent="0.4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2"/>
      <c r="M535" s="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6.25" customHeight="1" x14ac:dyDescent="0.4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2"/>
      <c r="M536" s="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6.25" customHeight="1" x14ac:dyDescent="0.4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2"/>
      <c r="M537" s="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6.25" customHeight="1" x14ac:dyDescent="0.4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2"/>
      <c r="M538" s="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6.25" customHeight="1" x14ac:dyDescent="0.4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2"/>
      <c r="M539" s="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6.25" customHeight="1" x14ac:dyDescent="0.4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2"/>
      <c r="M540" s="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6.25" customHeight="1" x14ac:dyDescent="0.4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2"/>
      <c r="M541" s="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6.25" customHeight="1" x14ac:dyDescent="0.4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2"/>
      <c r="M542" s="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6.25" customHeight="1" x14ac:dyDescent="0.4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2"/>
      <c r="M543" s="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6.25" customHeight="1" x14ac:dyDescent="0.4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2"/>
      <c r="M544" s="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6.25" customHeight="1" x14ac:dyDescent="0.4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2"/>
      <c r="M545" s="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6.25" customHeight="1" x14ac:dyDescent="0.4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2"/>
      <c r="M546" s="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6.25" customHeight="1" x14ac:dyDescent="0.4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2"/>
      <c r="M547" s="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6.25" customHeight="1" x14ac:dyDescent="0.4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2"/>
      <c r="M548" s="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6.25" customHeight="1" x14ac:dyDescent="0.4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2"/>
      <c r="M549" s="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6.25" customHeight="1" x14ac:dyDescent="0.4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2"/>
      <c r="M550" s="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6.25" customHeight="1" x14ac:dyDescent="0.4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2"/>
      <c r="M551" s="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6.25" customHeight="1" x14ac:dyDescent="0.4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2"/>
      <c r="M552" s="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6.25" customHeight="1" x14ac:dyDescent="0.4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2"/>
      <c r="M553" s="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6.25" customHeight="1" x14ac:dyDescent="0.4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2"/>
      <c r="M554" s="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6.25" customHeight="1" x14ac:dyDescent="0.4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2"/>
      <c r="M555" s="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6.25" customHeight="1" x14ac:dyDescent="0.4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2"/>
      <c r="M556" s="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6.25" customHeight="1" x14ac:dyDescent="0.4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2"/>
      <c r="M557" s="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6.25" customHeight="1" x14ac:dyDescent="0.4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2"/>
      <c r="M558" s="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6.25" customHeight="1" x14ac:dyDescent="0.4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2"/>
      <c r="M559" s="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6.25" customHeight="1" x14ac:dyDescent="0.4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2"/>
      <c r="M560" s="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6.25" customHeight="1" x14ac:dyDescent="0.4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2"/>
      <c r="M561" s="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6.25" customHeight="1" x14ac:dyDescent="0.4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2"/>
      <c r="M562" s="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6.25" customHeight="1" x14ac:dyDescent="0.4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2"/>
      <c r="M563" s="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6.25" customHeight="1" x14ac:dyDescent="0.4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2"/>
      <c r="M564" s="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6.25" customHeight="1" x14ac:dyDescent="0.4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2"/>
      <c r="M565" s="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6.25" customHeight="1" x14ac:dyDescent="0.4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2"/>
      <c r="M566" s="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6.25" customHeight="1" x14ac:dyDescent="0.4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2"/>
      <c r="M567" s="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6.25" customHeight="1" x14ac:dyDescent="0.4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2"/>
      <c r="M568" s="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6.25" customHeight="1" x14ac:dyDescent="0.4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2"/>
      <c r="M569" s="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6.25" customHeight="1" x14ac:dyDescent="0.4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2"/>
      <c r="M570" s="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6.25" customHeight="1" x14ac:dyDescent="0.4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2"/>
      <c r="M571" s="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6.25" customHeight="1" x14ac:dyDescent="0.4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2"/>
      <c r="M572" s="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6.25" customHeight="1" x14ac:dyDescent="0.4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2"/>
      <c r="M573" s="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6.25" customHeight="1" x14ac:dyDescent="0.4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2"/>
      <c r="M574" s="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6.25" customHeight="1" x14ac:dyDescent="0.4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2"/>
      <c r="M575" s="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6.25" customHeight="1" x14ac:dyDescent="0.4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2"/>
      <c r="M576" s="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6.25" customHeight="1" x14ac:dyDescent="0.4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2"/>
      <c r="M577" s="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6.25" customHeight="1" x14ac:dyDescent="0.4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2"/>
      <c r="M578" s="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6.25" customHeight="1" x14ac:dyDescent="0.4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2"/>
      <c r="M579" s="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6.25" customHeight="1" x14ac:dyDescent="0.4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2"/>
      <c r="M580" s="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6.25" customHeight="1" x14ac:dyDescent="0.4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2"/>
      <c r="M581" s="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6.25" customHeight="1" x14ac:dyDescent="0.4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2"/>
      <c r="M582" s="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6.25" customHeight="1" x14ac:dyDescent="0.4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2"/>
      <c r="M583" s="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6.25" customHeight="1" x14ac:dyDescent="0.4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2"/>
      <c r="M584" s="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6.25" customHeight="1" x14ac:dyDescent="0.4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2"/>
      <c r="M585" s="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6.25" customHeight="1" x14ac:dyDescent="0.4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2"/>
      <c r="M586" s="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6.25" customHeight="1" x14ac:dyDescent="0.4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2"/>
      <c r="M587" s="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6.25" customHeight="1" x14ac:dyDescent="0.4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2"/>
      <c r="M588" s="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6.25" customHeight="1" x14ac:dyDescent="0.4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2"/>
      <c r="M589" s="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6.25" customHeight="1" x14ac:dyDescent="0.4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2"/>
      <c r="M590" s="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6.25" customHeight="1" x14ac:dyDescent="0.4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2"/>
      <c r="M591" s="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6.25" customHeight="1" x14ac:dyDescent="0.4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2"/>
      <c r="M592" s="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6.25" customHeight="1" x14ac:dyDescent="0.4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2"/>
      <c r="M593" s="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6.25" customHeight="1" x14ac:dyDescent="0.4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2"/>
      <c r="M594" s="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6.25" customHeight="1" x14ac:dyDescent="0.4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2"/>
      <c r="M595" s="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6.25" customHeight="1" x14ac:dyDescent="0.4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2"/>
      <c r="M596" s="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6.25" customHeight="1" x14ac:dyDescent="0.4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2"/>
      <c r="M597" s="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6.25" customHeight="1" x14ac:dyDescent="0.4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2"/>
      <c r="M598" s="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6.25" customHeight="1" x14ac:dyDescent="0.4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2"/>
      <c r="M599" s="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6.25" customHeight="1" x14ac:dyDescent="0.4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2"/>
      <c r="M600" s="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6.25" customHeight="1" x14ac:dyDescent="0.4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2"/>
      <c r="M601" s="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6.25" customHeight="1" x14ac:dyDescent="0.4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2"/>
      <c r="M602" s="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6.25" customHeight="1" x14ac:dyDescent="0.4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2"/>
      <c r="M603" s="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6.25" customHeight="1" x14ac:dyDescent="0.4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2"/>
      <c r="M604" s="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6.25" customHeight="1" x14ac:dyDescent="0.4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2"/>
      <c r="M605" s="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6.25" customHeight="1" x14ac:dyDescent="0.4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2"/>
      <c r="M606" s="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6.25" customHeight="1" x14ac:dyDescent="0.4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2"/>
      <c r="M607" s="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6.25" customHeight="1" x14ac:dyDescent="0.4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2"/>
      <c r="M608" s="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6.25" customHeight="1" x14ac:dyDescent="0.4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2"/>
      <c r="M609" s="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6.25" customHeight="1" x14ac:dyDescent="0.4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2"/>
      <c r="M610" s="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6.25" customHeight="1" x14ac:dyDescent="0.4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2"/>
      <c r="M611" s="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6.25" customHeight="1" x14ac:dyDescent="0.4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2"/>
      <c r="M612" s="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6.25" customHeight="1" x14ac:dyDescent="0.4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2"/>
      <c r="M613" s="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6.25" customHeight="1" x14ac:dyDescent="0.4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2"/>
      <c r="M614" s="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6.25" customHeight="1" x14ac:dyDescent="0.4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2"/>
      <c r="M615" s="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6.25" customHeight="1" x14ac:dyDescent="0.4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2"/>
      <c r="M616" s="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6.25" customHeight="1" x14ac:dyDescent="0.4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2"/>
      <c r="M617" s="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6.25" customHeight="1" x14ac:dyDescent="0.4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2"/>
      <c r="M618" s="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6.25" customHeight="1" x14ac:dyDescent="0.4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2"/>
      <c r="M619" s="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6.25" customHeight="1" x14ac:dyDescent="0.4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2"/>
      <c r="M620" s="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6.25" customHeight="1" x14ac:dyDescent="0.4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2"/>
      <c r="M621" s="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6.25" customHeight="1" x14ac:dyDescent="0.4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2"/>
      <c r="M622" s="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6.25" customHeight="1" x14ac:dyDescent="0.4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2"/>
      <c r="M623" s="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6.25" customHeight="1" x14ac:dyDescent="0.4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2"/>
      <c r="M624" s="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6.25" customHeight="1" x14ac:dyDescent="0.4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2"/>
      <c r="M625" s="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6.25" customHeight="1" x14ac:dyDescent="0.4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2"/>
      <c r="M626" s="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6.25" customHeight="1" x14ac:dyDescent="0.4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2"/>
      <c r="M627" s="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6.25" customHeight="1" x14ac:dyDescent="0.4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2"/>
      <c r="M628" s="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6.25" customHeight="1" x14ac:dyDescent="0.4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2"/>
      <c r="M629" s="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6.25" customHeight="1" x14ac:dyDescent="0.4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2"/>
      <c r="M630" s="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6.25" customHeight="1" x14ac:dyDescent="0.4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2"/>
      <c r="M631" s="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6.25" customHeight="1" x14ac:dyDescent="0.4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2"/>
      <c r="M632" s="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6.25" customHeight="1" x14ac:dyDescent="0.4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2"/>
      <c r="M633" s="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6.25" customHeight="1" x14ac:dyDescent="0.4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2"/>
      <c r="M634" s="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6.25" customHeight="1" x14ac:dyDescent="0.4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2"/>
      <c r="M635" s="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6.25" customHeight="1" x14ac:dyDescent="0.4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2"/>
      <c r="M636" s="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6.25" customHeight="1" x14ac:dyDescent="0.4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2"/>
      <c r="M637" s="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6.25" customHeight="1" x14ac:dyDescent="0.4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2"/>
      <c r="M638" s="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6.25" customHeight="1" x14ac:dyDescent="0.4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2"/>
      <c r="M639" s="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6.25" customHeight="1" x14ac:dyDescent="0.4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2"/>
      <c r="M640" s="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6.25" customHeight="1" x14ac:dyDescent="0.4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2"/>
      <c r="M641" s="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6.25" customHeight="1" x14ac:dyDescent="0.4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2"/>
      <c r="M642" s="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6.25" customHeight="1" x14ac:dyDescent="0.4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2"/>
      <c r="M643" s="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6.25" customHeight="1" x14ac:dyDescent="0.4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2"/>
      <c r="M644" s="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6.25" customHeight="1" x14ac:dyDescent="0.4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2"/>
      <c r="M645" s="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6.25" customHeight="1" x14ac:dyDescent="0.4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2"/>
      <c r="M646" s="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6.25" customHeight="1" x14ac:dyDescent="0.4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2"/>
      <c r="M647" s="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6.25" customHeight="1" x14ac:dyDescent="0.4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2"/>
      <c r="M648" s="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6.25" customHeight="1" x14ac:dyDescent="0.4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2"/>
      <c r="M649" s="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6.25" customHeight="1" x14ac:dyDescent="0.4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2"/>
      <c r="M650" s="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6.25" customHeight="1" x14ac:dyDescent="0.4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2"/>
      <c r="M651" s="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6.25" customHeight="1" x14ac:dyDescent="0.4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2"/>
      <c r="M652" s="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6.25" customHeight="1" x14ac:dyDescent="0.4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2"/>
      <c r="M653" s="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6.25" customHeight="1" x14ac:dyDescent="0.4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2"/>
      <c r="M654" s="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6.25" customHeight="1" x14ac:dyDescent="0.4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2"/>
      <c r="M655" s="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6.25" customHeight="1" x14ac:dyDescent="0.4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2"/>
      <c r="M656" s="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6.25" customHeight="1" x14ac:dyDescent="0.4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2"/>
      <c r="M657" s="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6.25" customHeight="1" x14ac:dyDescent="0.4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2"/>
      <c r="M658" s="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6.25" customHeight="1" x14ac:dyDescent="0.4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2"/>
      <c r="M659" s="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6.25" customHeight="1" x14ac:dyDescent="0.4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2"/>
      <c r="M660" s="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6.25" customHeight="1" x14ac:dyDescent="0.4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2"/>
      <c r="M661" s="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6.25" customHeight="1" x14ac:dyDescent="0.4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2"/>
      <c r="M662" s="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6.25" customHeight="1" x14ac:dyDescent="0.4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2"/>
      <c r="M663" s="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6.25" customHeight="1" x14ac:dyDescent="0.4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2"/>
      <c r="M664" s="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6.25" customHeight="1" x14ac:dyDescent="0.4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2"/>
      <c r="M665" s="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6.25" customHeight="1" x14ac:dyDescent="0.4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2"/>
      <c r="M666" s="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6.25" customHeight="1" x14ac:dyDescent="0.4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2"/>
      <c r="M667" s="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6.25" customHeight="1" x14ac:dyDescent="0.4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2"/>
      <c r="M668" s="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6.25" customHeight="1" x14ac:dyDescent="0.4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2"/>
      <c r="M669" s="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6.25" customHeight="1" x14ac:dyDescent="0.4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2"/>
      <c r="M670" s="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6.25" customHeight="1" x14ac:dyDescent="0.4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2"/>
      <c r="M671" s="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6.25" customHeight="1" x14ac:dyDescent="0.4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2"/>
      <c r="M672" s="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6.25" customHeight="1" x14ac:dyDescent="0.4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2"/>
      <c r="M673" s="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6.25" customHeight="1" x14ac:dyDescent="0.4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2"/>
      <c r="M674" s="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6.25" customHeight="1" x14ac:dyDescent="0.4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2"/>
      <c r="M675" s="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6.25" customHeight="1" x14ac:dyDescent="0.4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2"/>
      <c r="M676" s="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6.25" customHeight="1" x14ac:dyDescent="0.4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2"/>
      <c r="M677" s="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6.25" customHeight="1" x14ac:dyDescent="0.4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2"/>
      <c r="M678" s="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6.25" customHeight="1" x14ac:dyDescent="0.4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2"/>
      <c r="M679" s="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6.25" customHeight="1" x14ac:dyDescent="0.4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2"/>
      <c r="M680" s="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6.25" customHeight="1" x14ac:dyDescent="0.4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2"/>
      <c r="M681" s="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6.25" customHeight="1" x14ac:dyDescent="0.4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2"/>
      <c r="M682" s="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6.25" customHeight="1" x14ac:dyDescent="0.4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2"/>
      <c r="M683" s="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6.25" customHeight="1" x14ac:dyDescent="0.4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2"/>
      <c r="M684" s="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6.25" customHeight="1" x14ac:dyDescent="0.4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2"/>
      <c r="M685" s="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6.25" customHeight="1" x14ac:dyDescent="0.4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2"/>
      <c r="M686" s="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6.25" customHeight="1" x14ac:dyDescent="0.4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2"/>
      <c r="M687" s="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6.25" customHeight="1" x14ac:dyDescent="0.4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2"/>
      <c r="M688" s="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6.25" customHeight="1" x14ac:dyDescent="0.4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2"/>
      <c r="M689" s="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6.25" customHeight="1" x14ac:dyDescent="0.4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2"/>
      <c r="M690" s="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6.25" customHeight="1" x14ac:dyDescent="0.4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2"/>
      <c r="M691" s="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6.25" customHeight="1" x14ac:dyDescent="0.4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2"/>
      <c r="M692" s="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6.25" customHeight="1" x14ac:dyDescent="0.4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2"/>
      <c r="M693" s="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6.25" customHeight="1" x14ac:dyDescent="0.4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2"/>
      <c r="M694" s="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6.25" customHeight="1" x14ac:dyDescent="0.4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2"/>
      <c r="M695" s="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6.25" customHeight="1" x14ac:dyDescent="0.4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2"/>
      <c r="M696" s="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6.25" customHeight="1" x14ac:dyDescent="0.4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2"/>
      <c r="M697" s="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6.25" customHeight="1" x14ac:dyDescent="0.4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2"/>
      <c r="M698" s="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6.25" customHeight="1" x14ac:dyDescent="0.4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2"/>
      <c r="M699" s="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6.25" customHeight="1" x14ac:dyDescent="0.4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2"/>
      <c r="M700" s="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6.25" customHeight="1" x14ac:dyDescent="0.4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2"/>
      <c r="M701" s="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6.25" customHeight="1" x14ac:dyDescent="0.4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2"/>
      <c r="M702" s="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6.25" customHeight="1" x14ac:dyDescent="0.4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2"/>
      <c r="M703" s="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6.25" customHeight="1" x14ac:dyDescent="0.4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2"/>
      <c r="M704" s="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6.25" customHeight="1" x14ac:dyDescent="0.4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2"/>
      <c r="M705" s="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6.25" customHeight="1" x14ac:dyDescent="0.4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2"/>
      <c r="M706" s="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6.25" customHeight="1" x14ac:dyDescent="0.4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2"/>
      <c r="M707" s="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6.25" customHeight="1" x14ac:dyDescent="0.4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2"/>
      <c r="M708" s="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6.25" customHeight="1" x14ac:dyDescent="0.4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2"/>
      <c r="M709" s="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6.25" customHeight="1" x14ac:dyDescent="0.4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2"/>
      <c r="M710" s="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6.25" customHeight="1" x14ac:dyDescent="0.4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2"/>
      <c r="M711" s="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6.25" customHeight="1" x14ac:dyDescent="0.4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2"/>
      <c r="M712" s="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6.25" customHeight="1" x14ac:dyDescent="0.4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2"/>
      <c r="M713" s="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6.25" customHeight="1" x14ac:dyDescent="0.4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2"/>
      <c r="M714" s="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6.25" customHeight="1" x14ac:dyDescent="0.4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2"/>
      <c r="M715" s="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6.25" customHeight="1" x14ac:dyDescent="0.4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2"/>
      <c r="M716" s="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6.25" customHeight="1" x14ac:dyDescent="0.4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2"/>
      <c r="M717" s="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6.25" customHeight="1" x14ac:dyDescent="0.4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2"/>
      <c r="M718" s="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6.25" customHeight="1" x14ac:dyDescent="0.4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2"/>
      <c r="M719" s="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6.25" customHeight="1" x14ac:dyDescent="0.4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2"/>
      <c r="M720" s="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6.25" customHeight="1" x14ac:dyDescent="0.4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2"/>
      <c r="M721" s="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6.25" customHeight="1" x14ac:dyDescent="0.4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2"/>
      <c r="M722" s="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6.25" customHeight="1" x14ac:dyDescent="0.4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2"/>
      <c r="M723" s="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6.25" customHeight="1" x14ac:dyDescent="0.4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2"/>
      <c r="M724" s="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6.25" customHeight="1" x14ac:dyDescent="0.4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2"/>
      <c r="M725" s="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6.25" customHeight="1" x14ac:dyDescent="0.4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2"/>
      <c r="M726" s="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6.25" customHeight="1" x14ac:dyDescent="0.4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2"/>
      <c r="M727" s="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6.25" customHeight="1" x14ac:dyDescent="0.4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2"/>
      <c r="M728" s="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6.25" customHeight="1" x14ac:dyDescent="0.4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2"/>
      <c r="M729" s="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6.25" customHeight="1" x14ac:dyDescent="0.4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2"/>
      <c r="M730" s="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6.25" customHeight="1" x14ac:dyDescent="0.4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2"/>
      <c r="M731" s="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6.25" customHeight="1" x14ac:dyDescent="0.4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2"/>
      <c r="M732" s="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6.25" customHeight="1" x14ac:dyDescent="0.4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2"/>
      <c r="M733" s="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6.25" customHeight="1" x14ac:dyDescent="0.4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2"/>
      <c r="M734" s="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6.25" customHeight="1" x14ac:dyDescent="0.4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2"/>
      <c r="M735" s="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6.25" customHeight="1" x14ac:dyDescent="0.4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2"/>
      <c r="M736" s="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6.25" customHeight="1" x14ac:dyDescent="0.4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2"/>
      <c r="M737" s="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6.25" customHeight="1" x14ac:dyDescent="0.4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2"/>
      <c r="M738" s="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6.25" customHeight="1" x14ac:dyDescent="0.4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2"/>
      <c r="M739" s="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6.25" customHeight="1" x14ac:dyDescent="0.4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2"/>
      <c r="M740" s="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6.25" customHeight="1" x14ac:dyDescent="0.4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2"/>
      <c r="M741" s="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6.25" customHeight="1" x14ac:dyDescent="0.4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2"/>
      <c r="M742" s="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6.25" customHeight="1" x14ac:dyDescent="0.4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2"/>
      <c r="M743" s="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6.25" customHeight="1" x14ac:dyDescent="0.4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2"/>
      <c r="M744" s="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6.25" customHeight="1" x14ac:dyDescent="0.4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2"/>
      <c r="M745" s="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6.25" customHeight="1" x14ac:dyDescent="0.4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2"/>
      <c r="M746" s="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6.25" customHeight="1" x14ac:dyDescent="0.4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2"/>
      <c r="M747" s="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6.25" customHeight="1" x14ac:dyDescent="0.4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2"/>
      <c r="M748" s="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6.25" customHeight="1" x14ac:dyDescent="0.4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2"/>
      <c r="M749" s="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6.25" customHeight="1" x14ac:dyDescent="0.4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2"/>
      <c r="M750" s="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6.25" customHeight="1" x14ac:dyDescent="0.4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2"/>
      <c r="M751" s="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6.25" customHeight="1" x14ac:dyDescent="0.4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2"/>
      <c r="M752" s="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6.25" customHeight="1" x14ac:dyDescent="0.4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2"/>
      <c r="M753" s="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6.25" customHeight="1" x14ac:dyDescent="0.4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2"/>
      <c r="M754" s="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6.25" customHeight="1" x14ac:dyDescent="0.4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2"/>
      <c r="M755" s="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6.25" customHeight="1" x14ac:dyDescent="0.4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2"/>
      <c r="M756" s="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6.25" customHeight="1" x14ac:dyDescent="0.4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2"/>
      <c r="M757" s="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6.25" customHeight="1" x14ac:dyDescent="0.4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2"/>
      <c r="M758" s="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6.25" customHeight="1" x14ac:dyDescent="0.4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2"/>
      <c r="M759" s="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6.25" customHeight="1" x14ac:dyDescent="0.4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2"/>
      <c r="M760" s="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6.25" customHeight="1" x14ac:dyDescent="0.4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2"/>
      <c r="M761" s="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6.25" customHeight="1" x14ac:dyDescent="0.4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2"/>
      <c r="M762" s="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6.25" customHeight="1" x14ac:dyDescent="0.4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2"/>
      <c r="M763" s="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6.25" customHeight="1" x14ac:dyDescent="0.4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2"/>
      <c r="M764" s="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6.25" customHeight="1" x14ac:dyDescent="0.4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2"/>
      <c r="M765" s="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6.25" customHeight="1" x14ac:dyDescent="0.4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2"/>
      <c r="M766" s="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6.25" customHeight="1" x14ac:dyDescent="0.4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2"/>
      <c r="M767" s="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6.25" customHeight="1" x14ac:dyDescent="0.4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2"/>
      <c r="M768" s="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6.25" customHeight="1" x14ac:dyDescent="0.4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2"/>
      <c r="M769" s="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6.25" customHeight="1" x14ac:dyDescent="0.4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2"/>
      <c r="M770" s="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6.25" customHeight="1" x14ac:dyDescent="0.4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2"/>
      <c r="M771" s="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6.25" customHeight="1" x14ac:dyDescent="0.4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2"/>
      <c r="M772" s="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6.25" customHeight="1" x14ac:dyDescent="0.4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2"/>
      <c r="M773" s="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6.25" customHeight="1" x14ac:dyDescent="0.4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2"/>
      <c r="M774" s="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6.25" customHeight="1" x14ac:dyDescent="0.4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2"/>
      <c r="M775" s="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6.25" customHeight="1" x14ac:dyDescent="0.4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2"/>
      <c r="M776" s="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6.25" customHeight="1" x14ac:dyDescent="0.4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2"/>
      <c r="M777" s="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6.25" customHeight="1" x14ac:dyDescent="0.4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2"/>
      <c r="M778" s="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6.25" customHeight="1" x14ac:dyDescent="0.4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2"/>
      <c r="M779" s="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6.25" customHeight="1" x14ac:dyDescent="0.4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2"/>
      <c r="M780" s="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6.25" customHeight="1" x14ac:dyDescent="0.4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2"/>
      <c r="M781" s="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6.25" customHeight="1" x14ac:dyDescent="0.4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2"/>
      <c r="M782" s="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6.25" customHeight="1" x14ac:dyDescent="0.4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2"/>
      <c r="M783" s="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6.25" customHeight="1" x14ac:dyDescent="0.4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2"/>
      <c r="M784" s="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6.25" customHeight="1" x14ac:dyDescent="0.4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2"/>
      <c r="M785" s="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6.25" customHeight="1" x14ac:dyDescent="0.4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2"/>
      <c r="M786" s="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6.25" customHeight="1" x14ac:dyDescent="0.4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2"/>
      <c r="M787" s="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6.25" customHeight="1" x14ac:dyDescent="0.4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2"/>
      <c r="M788" s="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6.25" customHeight="1" x14ac:dyDescent="0.4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2"/>
      <c r="M789" s="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6.25" customHeight="1" x14ac:dyDescent="0.4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2"/>
      <c r="M790" s="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6.25" customHeight="1" x14ac:dyDescent="0.4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2"/>
      <c r="M791" s="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6.25" customHeight="1" x14ac:dyDescent="0.4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2"/>
      <c r="M792" s="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6.25" customHeight="1" x14ac:dyDescent="0.4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2"/>
      <c r="M793" s="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6.25" customHeight="1" x14ac:dyDescent="0.4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2"/>
      <c r="M794" s="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6.25" customHeight="1" x14ac:dyDescent="0.4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2"/>
      <c r="M795" s="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6.25" customHeight="1" x14ac:dyDescent="0.4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2"/>
      <c r="M796" s="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6.25" customHeight="1" x14ac:dyDescent="0.4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2"/>
      <c r="M797" s="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6.25" customHeight="1" x14ac:dyDescent="0.4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2"/>
      <c r="M798" s="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6.25" customHeight="1" x14ac:dyDescent="0.4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2"/>
      <c r="M799" s="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6.25" customHeight="1" x14ac:dyDescent="0.4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2"/>
      <c r="M800" s="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6.25" customHeight="1" x14ac:dyDescent="0.4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2"/>
      <c r="M801" s="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6.25" customHeight="1" x14ac:dyDescent="0.4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2"/>
      <c r="M802" s="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6.25" customHeight="1" x14ac:dyDescent="0.4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2"/>
      <c r="M803" s="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6.25" customHeight="1" x14ac:dyDescent="0.4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2"/>
      <c r="M804" s="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6.25" customHeight="1" x14ac:dyDescent="0.4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2"/>
      <c r="M805" s="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6.25" customHeight="1" x14ac:dyDescent="0.4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2"/>
      <c r="M806" s="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6.25" customHeight="1" x14ac:dyDescent="0.4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2"/>
      <c r="M807" s="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6.25" customHeight="1" x14ac:dyDescent="0.4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2"/>
      <c r="M808" s="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6.25" customHeight="1" x14ac:dyDescent="0.4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2"/>
      <c r="M809" s="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6.25" customHeight="1" x14ac:dyDescent="0.4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2"/>
      <c r="M810" s="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6.25" customHeight="1" x14ac:dyDescent="0.4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2"/>
      <c r="M811" s="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6.25" customHeight="1" x14ac:dyDescent="0.4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2"/>
      <c r="M812" s="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6.25" customHeight="1" x14ac:dyDescent="0.4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2"/>
      <c r="M813" s="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6.25" customHeight="1" x14ac:dyDescent="0.4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2"/>
      <c r="M814" s="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6.25" customHeight="1" x14ac:dyDescent="0.4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2"/>
      <c r="M815" s="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6.25" customHeight="1" x14ac:dyDescent="0.4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2"/>
      <c r="M816" s="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6.25" customHeight="1" x14ac:dyDescent="0.4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2"/>
      <c r="M817" s="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6.25" customHeight="1" x14ac:dyDescent="0.4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2"/>
      <c r="M818" s="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6.25" customHeight="1" x14ac:dyDescent="0.4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2"/>
      <c r="M819" s="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6.25" customHeight="1" x14ac:dyDescent="0.4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2"/>
      <c r="M820" s="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6.25" customHeight="1" x14ac:dyDescent="0.4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2"/>
      <c r="M821" s="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6.25" customHeight="1" x14ac:dyDescent="0.4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2"/>
      <c r="M822" s="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6.25" customHeight="1" x14ac:dyDescent="0.4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2"/>
      <c r="M823" s="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6.25" customHeight="1" x14ac:dyDescent="0.4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2"/>
      <c r="M824" s="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6.25" customHeight="1" x14ac:dyDescent="0.4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2"/>
      <c r="M825" s="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6.25" customHeight="1" x14ac:dyDescent="0.4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2"/>
      <c r="M826" s="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6.25" customHeight="1" x14ac:dyDescent="0.4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2"/>
      <c r="M827" s="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6.25" customHeight="1" x14ac:dyDescent="0.4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2"/>
      <c r="M828" s="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6.25" customHeight="1" x14ac:dyDescent="0.4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2"/>
      <c r="M829" s="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6.25" customHeight="1" x14ac:dyDescent="0.4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2"/>
      <c r="M830" s="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6.25" customHeight="1" x14ac:dyDescent="0.4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2"/>
      <c r="M831" s="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6.25" customHeight="1" x14ac:dyDescent="0.4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2"/>
      <c r="M832" s="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6.25" customHeight="1" x14ac:dyDescent="0.4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2"/>
      <c r="M833" s="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6.25" customHeight="1" x14ac:dyDescent="0.4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2"/>
      <c r="M834" s="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6.25" customHeight="1" x14ac:dyDescent="0.4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2"/>
      <c r="M835" s="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6.25" customHeight="1" x14ac:dyDescent="0.4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2"/>
      <c r="M836" s="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6.25" customHeight="1" x14ac:dyDescent="0.4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2"/>
      <c r="M837" s="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6.25" customHeight="1" x14ac:dyDescent="0.4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2"/>
      <c r="M838" s="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6.25" customHeight="1" x14ac:dyDescent="0.4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2"/>
      <c r="M839" s="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6.25" customHeight="1" x14ac:dyDescent="0.4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2"/>
      <c r="M840" s="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6.25" customHeight="1" x14ac:dyDescent="0.4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2"/>
      <c r="M841" s="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6.25" customHeight="1" x14ac:dyDescent="0.4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2"/>
      <c r="M842" s="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6.25" customHeight="1" x14ac:dyDescent="0.4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2"/>
      <c r="M843" s="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6.25" customHeight="1" x14ac:dyDescent="0.4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2"/>
      <c r="M844" s="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6.25" customHeight="1" x14ac:dyDescent="0.4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2"/>
      <c r="M845" s="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6.25" customHeight="1" x14ac:dyDescent="0.4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2"/>
      <c r="M846" s="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6.25" customHeight="1" x14ac:dyDescent="0.4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2"/>
      <c r="M847" s="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6.25" customHeight="1" x14ac:dyDescent="0.4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2"/>
      <c r="M848" s="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6.25" customHeight="1" x14ac:dyDescent="0.4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2"/>
      <c r="M849" s="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6.25" customHeight="1" x14ac:dyDescent="0.4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2"/>
      <c r="M850" s="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6.25" customHeight="1" x14ac:dyDescent="0.4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2"/>
      <c r="M851" s="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6.25" customHeight="1" x14ac:dyDescent="0.4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2"/>
      <c r="M852" s="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6.25" customHeight="1" x14ac:dyDescent="0.4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2"/>
      <c r="M853" s="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6.25" customHeight="1" x14ac:dyDescent="0.4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2"/>
      <c r="M854" s="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6.25" customHeight="1" x14ac:dyDescent="0.4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2"/>
      <c r="M855" s="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6.25" customHeight="1" x14ac:dyDescent="0.4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2"/>
      <c r="M856" s="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6.25" customHeight="1" x14ac:dyDescent="0.4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2"/>
      <c r="M857" s="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6.25" customHeight="1" x14ac:dyDescent="0.4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2"/>
      <c r="M858" s="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6.25" customHeight="1" x14ac:dyDescent="0.4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2"/>
      <c r="M859" s="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6.25" customHeight="1" x14ac:dyDescent="0.4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2"/>
      <c r="M860" s="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6.25" customHeight="1" x14ac:dyDescent="0.4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2"/>
      <c r="M861" s="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6.25" customHeight="1" x14ac:dyDescent="0.4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2"/>
      <c r="M862" s="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6.25" customHeight="1" x14ac:dyDescent="0.4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2"/>
      <c r="M863" s="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6.25" customHeight="1" x14ac:dyDescent="0.4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2"/>
      <c r="M864" s="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6.25" customHeight="1" x14ac:dyDescent="0.4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2"/>
      <c r="M865" s="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6.25" customHeight="1" x14ac:dyDescent="0.4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2"/>
      <c r="M866" s="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6.25" customHeight="1" x14ac:dyDescent="0.4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2"/>
      <c r="M867" s="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6.25" customHeight="1" x14ac:dyDescent="0.4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2"/>
      <c r="M868" s="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6.25" customHeight="1" x14ac:dyDescent="0.4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2"/>
      <c r="M869" s="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6.25" customHeight="1" x14ac:dyDescent="0.4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2"/>
      <c r="M870" s="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6.25" customHeight="1" x14ac:dyDescent="0.4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2"/>
      <c r="M871" s="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6.25" customHeight="1" x14ac:dyDescent="0.4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2"/>
      <c r="M872" s="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6.25" customHeight="1" x14ac:dyDescent="0.4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2"/>
      <c r="M873" s="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6.25" customHeight="1" x14ac:dyDescent="0.4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2"/>
      <c r="M874" s="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6.25" customHeight="1" x14ac:dyDescent="0.4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2"/>
      <c r="M875" s="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6.25" customHeight="1" x14ac:dyDescent="0.4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2"/>
      <c r="M876" s="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6.25" customHeight="1" x14ac:dyDescent="0.4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2"/>
      <c r="M877" s="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6.25" customHeight="1" x14ac:dyDescent="0.4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2"/>
      <c r="M878" s="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6.25" customHeight="1" x14ac:dyDescent="0.4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2"/>
      <c r="M879" s="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6.25" customHeight="1" x14ac:dyDescent="0.4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2"/>
      <c r="M880" s="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6.25" customHeight="1" x14ac:dyDescent="0.4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2"/>
      <c r="M881" s="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6.25" customHeight="1" x14ac:dyDescent="0.4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2"/>
      <c r="M882" s="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6.25" customHeight="1" x14ac:dyDescent="0.4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2"/>
      <c r="M883" s="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6.25" customHeight="1" x14ac:dyDescent="0.4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2"/>
      <c r="M884" s="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6.25" customHeight="1" x14ac:dyDescent="0.4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2"/>
      <c r="M885" s="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6.25" customHeight="1" x14ac:dyDescent="0.4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2"/>
      <c r="M886" s="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6.25" customHeight="1" x14ac:dyDescent="0.4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2"/>
      <c r="M887" s="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6.25" customHeight="1" x14ac:dyDescent="0.4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2"/>
      <c r="M888" s="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6.25" customHeight="1" x14ac:dyDescent="0.4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2"/>
      <c r="M889" s="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6.25" customHeight="1" x14ac:dyDescent="0.4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2"/>
      <c r="M890" s="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6.25" customHeight="1" x14ac:dyDescent="0.4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2"/>
      <c r="M891" s="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6.25" customHeight="1" x14ac:dyDescent="0.4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2"/>
      <c r="M892" s="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6.25" customHeight="1" x14ac:dyDescent="0.4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2"/>
      <c r="M893" s="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6.25" customHeight="1" x14ac:dyDescent="0.4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2"/>
      <c r="M894" s="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6.25" customHeight="1" x14ac:dyDescent="0.4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2"/>
      <c r="M895" s="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6.25" customHeight="1" x14ac:dyDescent="0.4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2"/>
      <c r="M896" s="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6.25" customHeight="1" x14ac:dyDescent="0.4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2"/>
      <c r="M897" s="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6.25" customHeight="1" x14ac:dyDescent="0.4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2"/>
      <c r="M898" s="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6.25" customHeight="1" x14ac:dyDescent="0.4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2"/>
      <c r="M899" s="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6.25" customHeight="1" x14ac:dyDescent="0.4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2"/>
      <c r="M900" s="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6.25" customHeight="1" x14ac:dyDescent="0.4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2"/>
      <c r="M901" s="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6.25" customHeight="1" x14ac:dyDescent="0.4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2"/>
      <c r="M902" s="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6.25" customHeight="1" x14ac:dyDescent="0.4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2"/>
      <c r="M903" s="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6.25" customHeight="1" x14ac:dyDescent="0.4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2"/>
      <c r="M904" s="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6.25" customHeight="1" x14ac:dyDescent="0.4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2"/>
      <c r="M905" s="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6.25" customHeight="1" x14ac:dyDescent="0.4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2"/>
      <c r="M906" s="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6.25" customHeight="1" x14ac:dyDescent="0.4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2"/>
      <c r="M907" s="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6.25" customHeight="1" x14ac:dyDescent="0.4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2"/>
      <c r="M908" s="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6.25" customHeight="1" x14ac:dyDescent="0.4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2"/>
      <c r="M909" s="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6.25" customHeight="1" x14ac:dyDescent="0.4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2"/>
      <c r="M910" s="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6.25" customHeight="1" x14ac:dyDescent="0.4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2"/>
      <c r="M911" s="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6.25" customHeight="1" x14ac:dyDescent="0.4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2"/>
      <c r="M912" s="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6.25" customHeight="1" x14ac:dyDescent="0.4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2"/>
      <c r="M913" s="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6.25" customHeight="1" x14ac:dyDescent="0.4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2"/>
      <c r="M914" s="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6.25" customHeight="1" x14ac:dyDescent="0.4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2"/>
      <c r="M915" s="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6.25" customHeight="1" x14ac:dyDescent="0.4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2"/>
      <c r="M916" s="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6.25" customHeight="1" x14ac:dyDescent="0.4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2"/>
      <c r="M917" s="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6.25" customHeight="1" x14ac:dyDescent="0.4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2"/>
      <c r="M918" s="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6.25" customHeight="1" x14ac:dyDescent="0.4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2"/>
      <c r="M919" s="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6.25" customHeight="1" x14ac:dyDescent="0.4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2"/>
      <c r="M920" s="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6.25" customHeight="1" x14ac:dyDescent="0.4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2"/>
      <c r="M921" s="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6.25" customHeight="1" x14ac:dyDescent="0.4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2"/>
      <c r="M922" s="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6.25" customHeight="1" x14ac:dyDescent="0.4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2"/>
      <c r="M923" s="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6.25" customHeight="1" x14ac:dyDescent="0.4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2"/>
      <c r="M924" s="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6.25" customHeight="1" x14ac:dyDescent="0.4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2"/>
      <c r="M925" s="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6.25" customHeight="1" x14ac:dyDescent="0.4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2"/>
      <c r="M926" s="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6.25" customHeight="1" x14ac:dyDescent="0.4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2"/>
      <c r="M927" s="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6.25" customHeight="1" x14ac:dyDescent="0.4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2"/>
      <c r="M928" s="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6.25" customHeight="1" x14ac:dyDescent="0.4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2"/>
      <c r="M929" s="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6.25" customHeight="1" x14ac:dyDescent="0.4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2"/>
      <c r="M930" s="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6.25" customHeight="1" x14ac:dyDescent="0.4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2"/>
      <c r="M931" s="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6.25" customHeight="1" x14ac:dyDescent="0.4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2"/>
      <c r="M932" s="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6.25" customHeight="1" x14ac:dyDescent="0.4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2"/>
      <c r="M933" s="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6.25" customHeight="1" x14ac:dyDescent="0.4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2"/>
      <c r="M934" s="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6.25" customHeight="1" x14ac:dyDescent="0.4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2"/>
      <c r="M935" s="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6.25" customHeight="1" x14ac:dyDescent="0.4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2"/>
      <c r="M936" s="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6.25" customHeight="1" x14ac:dyDescent="0.4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2"/>
      <c r="M937" s="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6.25" customHeight="1" x14ac:dyDescent="0.4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2"/>
      <c r="M938" s="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6.25" customHeight="1" x14ac:dyDescent="0.4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2"/>
      <c r="M939" s="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6.25" customHeight="1" x14ac:dyDescent="0.4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2"/>
      <c r="M940" s="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6.25" customHeight="1" x14ac:dyDescent="0.4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2"/>
      <c r="M941" s="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6.25" customHeight="1" x14ac:dyDescent="0.4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2"/>
      <c r="M942" s="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6.25" customHeight="1" x14ac:dyDescent="0.4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2"/>
      <c r="M943" s="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6.25" customHeight="1" x14ac:dyDescent="0.4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2"/>
      <c r="M944" s="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6.25" customHeight="1" x14ac:dyDescent="0.4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2"/>
      <c r="M945" s="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6.25" customHeight="1" x14ac:dyDescent="0.4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2"/>
      <c r="M946" s="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6.25" customHeight="1" x14ac:dyDescent="0.4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2"/>
      <c r="M947" s="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6.25" customHeight="1" x14ac:dyDescent="0.4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2"/>
      <c r="M948" s="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6.25" customHeight="1" x14ac:dyDescent="0.4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2"/>
      <c r="M949" s="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6.25" customHeight="1" x14ac:dyDescent="0.4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2"/>
      <c r="M950" s="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6.25" customHeight="1" x14ac:dyDescent="0.4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2"/>
      <c r="M951" s="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6.25" customHeight="1" x14ac:dyDescent="0.4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2"/>
      <c r="M952" s="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6.25" customHeight="1" x14ac:dyDescent="0.4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2"/>
      <c r="M953" s="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6.25" customHeight="1" x14ac:dyDescent="0.4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2"/>
      <c r="M954" s="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6.25" customHeight="1" x14ac:dyDescent="0.4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2"/>
      <c r="M955" s="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6.25" customHeight="1" x14ac:dyDescent="0.4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2"/>
      <c r="M956" s="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6.25" customHeight="1" x14ac:dyDescent="0.4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2"/>
      <c r="M957" s="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6.25" customHeight="1" x14ac:dyDescent="0.4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2"/>
      <c r="M958" s="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6.25" customHeight="1" x14ac:dyDescent="0.4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2"/>
      <c r="M959" s="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6.25" customHeight="1" x14ac:dyDescent="0.4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2"/>
      <c r="M960" s="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6.25" customHeight="1" x14ac:dyDescent="0.4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2"/>
      <c r="M961" s="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6.25" customHeight="1" x14ac:dyDescent="0.4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2"/>
      <c r="M962" s="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6.25" customHeight="1" x14ac:dyDescent="0.4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2"/>
      <c r="M963" s="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6.25" customHeight="1" x14ac:dyDescent="0.4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2"/>
      <c r="M964" s="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6.25" customHeight="1" x14ac:dyDescent="0.4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2"/>
      <c r="M965" s="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6.25" customHeight="1" x14ac:dyDescent="0.4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2"/>
      <c r="M966" s="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6.25" customHeight="1" x14ac:dyDescent="0.4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2"/>
      <c r="M967" s="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6.25" customHeight="1" x14ac:dyDescent="0.4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2"/>
      <c r="M968" s="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6.25" customHeight="1" x14ac:dyDescent="0.4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2"/>
      <c r="M969" s="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6.25" customHeight="1" x14ac:dyDescent="0.4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2"/>
      <c r="M970" s="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6.25" customHeight="1" x14ac:dyDescent="0.4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2"/>
      <c r="M971" s="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6.25" customHeight="1" x14ac:dyDescent="0.4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2"/>
      <c r="M972" s="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6.25" customHeight="1" x14ac:dyDescent="0.4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2"/>
      <c r="M973" s="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6.25" customHeight="1" x14ac:dyDescent="0.4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2"/>
      <c r="M974" s="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6.25" customHeight="1" x14ac:dyDescent="0.4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2"/>
      <c r="M975" s="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6.25" customHeight="1" x14ac:dyDescent="0.4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2"/>
      <c r="M976" s="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6.25" customHeight="1" x14ac:dyDescent="0.4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2"/>
      <c r="M977" s="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6.25" customHeight="1" x14ac:dyDescent="0.4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2"/>
      <c r="M978" s="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6.25" customHeight="1" x14ac:dyDescent="0.4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2"/>
      <c r="M979" s="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6.25" customHeight="1" x14ac:dyDescent="0.4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2"/>
      <c r="M980" s="1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6.25" customHeight="1" x14ac:dyDescent="0.4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2"/>
      <c r="M981" s="1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6.25" customHeight="1" x14ac:dyDescent="0.4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2"/>
      <c r="M982" s="1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6.25" customHeight="1" x14ac:dyDescent="0.4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2"/>
      <c r="M983" s="1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6.25" customHeight="1" x14ac:dyDescent="0.4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2"/>
      <c r="M984" s="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6.25" customHeight="1" x14ac:dyDescent="0.4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2"/>
      <c r="M985" s="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6.25" customHeight="1" x14ac:dyDescent="0.4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2"/>
      <c r="M986" s="1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6.25" customHeight="1" x14ac:dyDescent="0.4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2"/>
      <c r="M987" s="1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6.25" customHeight="1" x14ac:dyDescent="0.4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2"/>
      <c r="M988" s="1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6.25" customHeight="1" x14ac:dyDescent="0.4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2"/>
      <c r="M989" s="1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6.25" customHeight="1" x14ac:dyDescent="0.4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2"/>
      <c r="M990" s="1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6.25" customHeight="1" x14ac:dyDescent="0.4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2"/>
      <c r="M991" s="1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6.25" customHeight="1" x14ac:dyDescent="0.4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2"/>
      <c r="M992" s="1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6.25" customHeight="1" x14ac:dyDescent="0.4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2"/>
      <c r="M993" s="1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6.25" customHeight="1" x14ac:dyDescent="0.4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2"/>
      <c r="M994" s="1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6.25" customHeight="1" x14ac:dyDescent="0.4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2"/>
      <c r="M995" s="1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6.25" customHeight="1" x14ac:dyDescent="0.4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2"/>
      <c r="M996" s="1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6.25" customHeight="1" x14ac:dyDescent="0.4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2"/>
      <c r="M997" s="1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6.25" customHeight="1" x14ac:dyDescent="0.4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2"/>
      <c r="M998" s="1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6.25" customHeight="1" x14ac:dyDescent="0.4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2"/>
      <c r="M999" s="1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26.25" customHeight="1" x14ac:dyDescent="0.4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2"/>
      <c r="M1000" s="1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26.25" customHeight="1" x14ac:dyDescent="0.4">
      <c r="A1001" s="1"/>
      <c r="B1001" s="2"/>
      <c r="C1001" s="2"/>
      <c r="D1001" s="2"/>
      <c r="E1001" s="2"/>
      <c r="F1001" s="1"/>
      <c r="G1001" s="1"/>
      <c r="H1001" s="1"/>
      <c r="I1001" s="1"/>
      <c r="J1001" s="1"/>
      <c r="K1001" s="1"/>
      <c r="L1001" s="2"/>
      <c r="M1001" s="1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26.25" customHeight="1" x14ac:dyDescent="0.4">
      <c r="A1002" s="1"/>
      <c r="B1002" s="2"/>
      <c r="C1002" s="2"/>
      <c r="D1002" s="2"/>
      <c r="E1002" s="2"/>
      <c r="F1002" s="1"/>
      <c r="G1002" s="1"/>
      <c r="H1002" s="1"/>
      <c r="I1002" s="1"/>
      <c r="J1002" s="1"/>
      <c r="K1002" s="1"/>
      <c r="L1002" s="2"/>
      <c r="M1002" s="1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26.25" customHeight="1" x14ac:dyDescent="0.4">
      <c r="A1003" s="1"/>
      <c r="B1003" s="2"/>
      <c r="C1003" s="2"/>
      <c r="D1003" s="2"/>
      <c r="E1003" s="2"/>
      <c r="F1003" s="1"/>
      <c r="G1003" s="1"/>
      <c r="H1003" s="1"/>
      <c r="I1003" s="1"/>
      <c r="J1003" s="1"/>
      <c r="K1003" s="1"/>
      <c r="L1003" s="2"/>
      <c r="M1003" s="1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26.25" customHeight="1" x14ac:dyDescent="0.4">
      <c r="A1004" s="1"/>
      <c r="B1004" s="2"/>
      <c r="C1004" s="2"/>
      <c r="D1004" s="2"/>
      <c r="E1004" s="2"/>
      <c r="F1004" s="1"/>
      <c r="G1004" s="1"/>
      <c r="H1004" s="1"/>
      <c r="I1004" s="1"/>
      <c r="J1004" s="1"/>
      <c r="K1004" s="1"/>
      <c r="L1004" s="2"/>
      <c r="M1004" s="1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26.25" customHeight="1" x14ac:dyDescent="0.4">
      <c r="A1005" s="1"/>
      <c r="B1005" s="2"/>
      <c r="C1005" s="2"/>
      <c r="D1005" s="2"/>
      <c r="E1005" s="2"/>
      <c r="F1005" s="1"/>
      <c r="G1005" s="1"/>
      <c r="H1005" s="1"/>
      <c r="I1005" s="1"/>
      <c r="J1005" s="1"/>
      <c r="K1005" s="1"/>
      <c r="L1005" s="2"/>
      <c r="M1005" s="1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26.25" customHeight="1" x14ac:dyDescent="0.4">
      <c r="A1006" s="1"/>
      <c r="B1006" s="2"/>
      <c r="C1006" s="2"/>
      <c r="D1006" s="2"/>
      <c r="E1006" s="2"/>
      <c r="F1006" s="1"/>
      <c r="G1006" s="1"/>
      <c r="H1006" s="1"/>
      <c r="I1006" s="1"/>
      <c r="J1006" s="1"/>
      <c r="K1006" s="1"/>
      <c r="L1006" s="2"/>
      <c r="M1006" s="1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26.25" customHeight="1" x14ac:dyDescent="0.4">
      <c r="A1007" s="1"/>
      <c r="B1007" s="2"/>
      <c r="C1007" s="2"/>
      <c r="D1007" s="2"/>
      <c r="E1007" s="2"/>
      <c r="F1007" s="1"/>
      <c r="G1007" s="1"/>
      <c r="H1007" s="1"/>
      <c r="I1007" s="1"/>
      <c r="J1007" s="1"/>
      <c r="K1007" s="1"/>
      <c r="L1007" s="2"/>
      <c r="M1007" s="1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</sheetData>
  <sheetProtection algorithmName="SHA-512" hashValue="3DEL1Zhx6Y0Y2SEXB+kNIde41p3gjB6FANyf9nJ1kS9mLrEwQahLFchL2ICtd17USJXeAUOmMvDU5l1koYplaA==" saltValue="9xfV6rM72MG89qiI1uVBsw==" spinCount="100000" sheet="1" formatCells="0" formatColumns="0" formatRows="0"/>
  <mergeCells count="120">
    <mergeCell ref="B17:D17"/>
    <mergeCell ref="C15:D15"/>
    <mergeCell ref="C16:D16"/>
    <mergeCell ref="B1:M1"/>
    <mergeCell ref="L59:M59"/>
    <mergeCell ref="B60:D60"/>
    <mergeCell ref="B61:D61"/>
    <mergeCell ref="B66:D66"/>
    <mergeCell ref="B23:D23"/>
    <mergeCell ref="B24:D24"/>
    <mergeCell ref="L57:M57"/>
    <mergeCell ref="L58:M58"/>
    <mergeCell ref="L54:M54"/>
    <mergeCell ref="L55:M55"/>
    <mergeCell ref="L64:M64"/>
    <mergeCell ref="L63:M63"/>
    <mergeCell ref="B43:D43"/>
    <mergeCell ref="B31:D31"/>
    <mergeCell ref="A27:M27"/>
    <mergeCell ref="A28:E28"/>
    <mergeCell ref="B30:D30"/>
    <mergeCell ref="L30:M30"/>
    <mergeCell ref="A49:M49"/>
    <mergeCell ref="B50:D50"/>
    <mergeCell ref="L50:M50"/>
    <mergeCell ref="B51:D51"/>
    <mergeCell ref="L51:M51"/>
    <mergeCell ref="E7:I7"/>
    <mergeCell ref="B5:B7"/>
    <mergeCell ref="B77:F77"/>
    <mergeCell ref="B57:D57"/>
    <mergeCell ref="B58:D58"/>
    <mergeCell ref="B59:D59"/>
    <mergeCell ref="L72:M72"/>
    <mergeCell ref="L74:M74"/>
    <mergeCell ref="B70:D70"/>
    <mergeCell ref="B67:D67"/>
    <mergeCell ref="B69:D69"/>
    <mergeCell ref="L69:M69"/>
    <mergeCell ref="B72:D72"/>
    <mergeCell ref="B65:D65"/>
    <mergeCell ref="B74:D74"/>
    <mergeCell ref="L67:M67"/>
    <mergeCell ref="L65:M65"/>
    <mergeCell ref="L66:M66"/>
    <mergeCell ref="L60:M60"/>
    <mergeCell ref="L61:M61"/>
    <mergeCell ref="B14:D14"/>
    <mergeCell ref="B13:D13"/>
    <mergeCell ref="B25:D25"/>
    <mergeCell ref="B46:D46"/>
    <mergeCell ref="B47:D47"/>
    <mergeCell ref="B48:D48"/>
    <mergeCell ref="L47:M47"/>
    <mergeCell ref="L53:M53"/>
    <mergeCell ref="B29:D29"/>
    <mergeCell ref="B21:D21"/>
    <mergeCell ref="B26:D26"/>
    <mergeCell ref="B22:D22"/>
    <mergeCell ref="B52:D52"/>
    <mergeCell ref="L48:M48"/>
    <mergeCell ref="B20:D20"/>
    <mergeCell ref="L43:M43"/>
    <mergeCell ref="L19:M19"/>
    <mergeCell ref="L36:M36"/>
    <mergeCell ref="L31:M31"/>
    <mergeCell ref="B40:D40"/>
    <mergeCell ref="B41:D41"/>
    <mergeCell ref="B42:D42"/>
    <mergeCell ref="B36:D36"/>
    <mergeCell ref="B33:D33"/>
    <mergeCell ref="L25:M25"/>
    <mergeCell ref="L11:M11"/>
    <mergeCell ref="L14:M14"/>
    <mergeCell ref="L40:M40"/>
    <mergeCell ref="L41:M41"/>
    <mergeCell ref="L56:M56"/>
    <mergeCell ref="A53:D53"/>
    <mergeCell ref="B54:D54"/>
    <mergeCell ref="B55:D55"/>
    <mergeCell ref="B56:D56"/>
    <mergeCell ref="B34:D34"/>
    <mergeCell ref="B37:D37"/>
    <mergeCell ref="B38:D38"/>
    <mergeCell ref="B39:D39"/>
    <mergeCell ref="B45:D45"/>
    <mergeCell ref="B44:D44"/>
    <mergeCell ref="L44:M44"/>
    <mergeCell ref="L46:M46"/>
    <mergeCell ref="L45:M45"/>
    <mergeCell ref="L42:M42"/>
    <mergeCell ref="L37:M37"/>
    <mergeCell ref="L38:M38"/>
    <mergeCell ref="L39:M39"/>
    <mergeCell ref="B12:D12"/>
    <mergeCell ref="B32:D32"/>
    <mergeCell ref="L71:M71"/>
    <mergeCell ref="B71:D71"/>
    <mergeCell ref="L68:M68"/>
    <mergeCell ref="L70:M70"/>
    <mergeCell ref="C2:M2"/>
    <mergeCell ref="C3:M3"/>
    <mergeCell ref="B68:D68"/>
    <mergeCell ref="L32:M32"/>
    <mergeCell ref="L33:M33"/>
    <mergeCell ref="L35:M35"/>
    <mergeCell ref="L34:M34"/>
    <mergeCell ref="L12:M12"/>
    <mergeCell ref="L13:M13"/>
    <mergeCell ref="L28:M28"/>
    <mergeCell ref="L29:M29"/>
    <mergeCell ref="L21:M21"/>
    <mergeCell ref="L26:M26"/>
    <mergeCell ref="L22:M22"/>
    <mergeCell ref="L20:M20"/>
    <mergeCell ref="B64:D64"/>
    <mergeCell ref="E6:I6"/>
    <mergeCell ref="A18:M18"/>
    <mergeCell ref="A19:E19"/>
    <mergeCell ref="B35:D35"/>
  </mergeCells>
  <conditionalFormatting sqref="J22 F22">
    <cfRule type="cellIs" dxfId="38" priority="26" operator="greaterThan">
      <formula>0.08</formula>
    </cfRule>
  </conditionalFormatting>
  <conditionalFormatting sqref="J48 F48">
    <cfRule type="cellIs" dxfId="37" priority="27" operator="greaterThan">
      <formula>0.15</formula>
    </cfRule>
  </conditionalFormatting>
  <conditionalFormatting sqref="F22">
    <cfRule type="cellIs" dxfId="36" priority="28" operator="greaterThan">
      <formula>0.08</formula>
    </cfRule>
  </conditionalFormatting>
  <conditionalFormatting sqref="J43:J45">
    <cfRule type="cellIs" dxfId="35" priority="18" operator="greaterThan">
      <formula>0.07</formula>
    </cfRule>
  </conditionalFormatting>
  <conditionalFormatting sqref="F43:F45">
    <cfRule type="cellIs" dxfId="34" priority="17" operator="greaterThan">
      <formula>0.07</formula>
    </cfRule>
  </conditionalFormatting>
  <conditionalFormatting sqref="F25">
    <cfRule type="cellIs" dxfId="33" priority="16" operator="greaterThan">
      <formula>0.05</formula>
    </cfRule>
  </conditionalFormatting>
  <conditionalFormatting sqref="F25">
    <cfRule type="cellIs" dxfId="32" priority="15" operator="greaterThan">
      <formula>0.05</formula>
    </cfRule>
  </conditionalFormatting>
  <conditionalFormatting sqref="I25">
    <cfRule type="cellIs" dxfId="31" priority="14" operator="greaterThan">
      <formula>0.05</formula>
    </cfRule>
  </conditionalFormatting>
  <conditionalFormatting sqref="I25">
    <cfRule type="cellIs" dxfId="30" priority="13" operator="greaterThan">
      <formula>0.05</formula>
    </cfRule>
  </conditionalFormatting>
  <conditionalFormatting sqref="J25">
    <cfRule type="cellIs" dxfId="29" priority="12" operator="greaterThan">
      <formula>0.05</formula>
    </cfRule>
  </conditionalFormatting>
  <conditionalFormatting sqref="H22">
    <cfRule type="cellIs" dxfId="28" priority="10" operator="greaterThan">
      <formula>0.08</formula>
    </cfRule>
  </conditionalFormatting>
  <conditionalFormatting sqref="H22">
    <cfRule type="cellIs" dxfId="27" priority="11" operator="greaterThan">
      <formula>0.08</formula>
    </cfRule>
  </conditionalFormatting>
  <conditionalFormatting sqref="H25">
    <cfRule type="cellIs" dxfId="26" priority="9" operator="greaterThan">
      <formula>0.05</formula>
    </cfRule>
  </conditionalFormatting>
  <conditionalFormatting sqref="H25">
    <cfRule type="cellIs" dxfId="25" priority="8" operator="greaterThan">
      <formula>0.05</formula>
    </cfRule>
  </conditionalFormatting>
  <conditionalFormatting sqref="H43">
    <cfRule type="cellIs" dxfId="24" priority="7" operator="greaterThan">
      <formula>0.07</formula>
    </cfRule>
  </conditionalFormatting>
  <conditionalFormatting sqref="H48">
    <cfRule type="cellIs" dxfId="23" priority="6" operator="greaterThan">
      <formula>0.15</formula>
    </cfRule>
  </conditionalFormatting>
  <conditionalFormatting sqref="H50">
    <cfRule type="expression" dxfId="22" priority="3">
      <formula>AND($C$9&gt;=10,$H$50&gt;=0.15)</formula>
    </cfRule>
    <cfRule type="expression" dxfId="21" priority="4">
      <formula>AND($C$9&lt;=9, $H$50&gt;=0.1)</formula>
    </cfRule>
  </conditionalFormatting>
  <conditionalFormatting sqref="J50">
    <cfRule type="expression" dxfId="20" priority="21">
      <formula>AND($C$9&gt;=10,$J$50&gt;=0.15)</formula>
    </cfRule>
    <cfRule type="expression" dxfId="19" priority="23">
      <formula>AND($C$9&lt;=9, $J$50&gt;=0.1)</formula>
    </cfRule>
  </conditionalFormatting>
  <conditionalFormatting sqref="F50">
    <cfRule type="expression" dxfId="18" priority="1">
      <formula>AND($C$9&gt;=10,$F$50&gt;=0.15)</formula>
    </cfRule>
    <cfRule type="expression" dxfId="17" priority="2">
      <formula>AND($C$9&lt;=9, $F$50&gt;=0.1)</formula>
    </cfRule>
  </conditionalFormatting>
  <printOptions horizontalCentered="1"/>
  <pageMargins left="0.25" right="0.25" top="0.75" bottom="0.75" header="0" footer="0"/>
  <pageSetup scale="28" fitToHeight="0" orientation="portrait" r:id="rId1"/>
  <headerFooter>
    <oddHeader>&amp;CDevelopment Proforma: Single Family Homeownership City of Minneapolis Community Planning and Economic Development (CPED)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D1000"/>
  <sheetViews>
    <sheetView zoomScale="80" zoomScaleNormal="80" workbookViewId="0">
      <selection activeCell="C8" sqref="C8"/>
    </sheetView>
  </sheetViews>
  <sheetFormatPr defaultColWidth="11.25" defaultRowHeight="15" customHeight="1" x14ac:dyDescent="0.25"/>
  <cols>
    <col min="1" max="1" width="1.625" customWidth="1"/>
    <col min="2" max="2" width="19.25" bestFit="1" customWidth="1"/>
    <col min="3" max="3" width="22.625" customWidth="1"/>
    <col min="4" max="4" width="15.625" customWidth="1"/>
    <col min="5" max="5" width="14.75" bestFit="1" customWidth="1"/>
    <col min="6" max="6" width="15" customWidth="1"/>
    <col min="7" max="7" width="13" customWidth="1"/>
    <col min="8" max="8" width="15" customWidth="1"/>
    <col min="9" max="9" width="15.5" style="66" customWidth="1"/>
    <col min="10" max="10" width="4.375" customWidth="1"/>
    <col min="11" max="11" width="61.75" customWidth="1"/>
    <col min="12" max="12" width="1.625" customWidth="1"/>
    <col min="13" max="13" width="11.5" customWidth="1"/>
    <col min="14" max="14" width="17.5" customWidth="1"/>
    <col min="15" max="15" width="18" style="31" customWidth="1"/>
    <col min="16" max="16" width="17.875" bestFit="1" customWidth="1"/>
    <col min="17" max="26" width="8.5" customWidth="1"/>
  </cols>
  <sheetData>
    <row r="1" spans="2:30" ht="79.5" thickBot="1" x14ac:dyDescent="0.3">
      <c r="B1" s="81" t="s">
        <v>80</v>
      </c>
      <c r="C1" s="211" t="s">
        <v>93</v>
      </c>
      <c r="D1" s="60" t="s">
        <v>135</v>
      </c>
      <c r="E1" s="33"/>
      <c r="F1" s="33"/>
      <c r="G1" s="33"/>
      <c r="H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2:30" ht="51" customHeight="1" thickTop="1" thickBot="1" x14ac:dyDescent="0.4">
      <c r="B2" s="90" t="s">
        <v>82</v>
      </c>
      <c r="C2" s="94" t="s">
        <v>83</v>
      </c>
      <c r="D2" s="90" t="s">
        <v>84</v>
      </c>
      <c r="E2" s="90" t="s">
        <v>85</v>
      </c>
      <c r="F2" s="90" t="s">
        <v>131</v>
      </c>
      <c r="G2" s="90" t="s">
        <v>86</v>
      </c>
      <c r="H2" s="81" t="s">
        <v>127</v>
      </c>
      <c r="I2" s="81"/>
      <c r="J2" s="69"/>
      <c r="K2" s="83" t="s">
        <v>87</v>
      </c>
      <c r="L2" s="33"/>
      <c r="M2" s="81" t="s">
        <v>88</v>
      </c>
      <c r="N2" s="81" t="s">
        <v>89</v>
      </c>
      <c r="O2" s="81" t="s">
        <v>90</v>
      </c>
      <c r="P2" s="81" t="s">
        <v>91</v>
      </c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73">
        <v>40</v>
      </c>
      <c r="AD2" s="76" t="s">
        <v>81</v>
      </c>
    </row>
    <row r="3" spans="2:30" ht="15.75" customHeight="1" thickTop="1" x14ac:dyDescent="0.35">
      <c r="B3" s="77"/>
      <c r="C3" s="77"/>
      <c r="D3" s="77"/>
      <c r="E3" s="78"/>
      <c r="F3" s="79"/>
      <c r="G3" s="91">
        <f t="shared" ref="G3:G12" si="0">D3*F3</f>
        <v>0</v>
      </c>
      <c r="H3" s="80"/>
      <c r="I3" s="80"/>
      <c r="J3" s="67"/>
      <c r="K3" s="84" t="s">
        <v>92</v>
      </c>
      <c r="L3" s="33"/>
      <c r="M3" s="82">
        <f>IF(AND(E3=40,C3=0),'Subsidy &amp; Sales Price Limits'!$C$9,IF(AND(E3=40,C3=1),'Subsidy &amp; Sales Price Limits'!$D$9,IF(AND(E3=40,C3=2),'Subsidy &amp; Sales Price Limits'!$E$9,IF(AND(E3=40,C3=3),'Subsidy &amp; Sales Price Limits'!$F$9,IF(AND(E3=40,C3&gt;=4),'Subsidy &amp; Sales Price Limits'!$G$9,IF(AND(E3=60,C3=0),'Subsidy &amp; Sales Price Limits'!$C$8,IF(AND(E3=60,C3=1),'Subsidy &amp; Sales Price Limits'!$D$8,IF(AND(E3=60,C3=2),'Subsidy &amp; Sales Price Limits'!$E$8,IF(AND(E3=60,C3=3),'Subsidy &amp; Sales Price Limits'!$F$8,IF(AND(E3=60,C3&gt;=4),'Subsidy &amp; Sales Price Limits'!$G$8,IF(AND(E3=80,C3=0),'Subsidy &amp; Sales Price Limits'!$C$7,IF(AND(E3=80,C3=1),'Subsidy &amp; Sales Price Limits'!$D$7,IF(AND(E3=80,C3=2),'Subsidy &amp; Sales Price Limits'!$E$7,IF(AND(E3=80,C3=3),'Subsidy &amp; Sales Price Limits'!$F$7,IF(AND(E3=80,C3&gt;=4),'Subsidy &amp; Sales Price Limits'!$G$7,0)))))))))))))))</f>
        <v>0</v>
      </c>
      <c r="N3" s="82">
        <f>IF(AND(E3=40,C3=0),'Subsidy &amp; Sales Price Limits'!$C$14,IF(AND(E3=40,C3=1),'Subsidy &amp; Sales Price Limits'!$D$14,IF(AND(E3=40,C3=2),'Subsidy &amp; Sales Price Limits'!$E$14,IF(AND(E3=40,C3=3),'Subsidy &amp; Sales Price Limits'!$F$14,IF(AND(E3=40,C3&gt;=4),'Subsidy &amp; Sales Price Limits'!$G$14,IF(AND(E3=60,C3=0),'Subsidy &amp; Sales Price Limits'!$C$13,IF(AND(E3=60,C3=1),'Subsidy &amp; Sales Price Limits'!$D$13,IF(AND(E3=60,C3=2),'Subsidy &amp; Sales Price Limits'!$E$13,IF(AND(E3=60,C3=3),'Subsidy &amp; Sales Price Limits'!$F$13,IF(AND(E3=60,C3&gt;=4),'Subsidy &amp; Sales Price Limits'!$G$13,IF(AND(E3=80,C3=0),'Subsidy &amp; Sales Price Limits'!$C$12,IF(AND(E3=80,C3=1),'Subsidy &amp; Sales Price Limits'!$D$12,IF(AND(E3=80,C3=2),'Subsidy &amp; Sales Price Limits'!$E$12,IF(AND(E3=80,C3=3),'Subsidy &amp; Sales Price Limits'!$F$12,IF(AND(E3=80,C3&gt;=4),'Subsidy &amp; Sales Price Limits'!$G$12,0)))))))))))))))</f>
        <v>0</v>
      </c>
      <c r="O3" s="107">
        <f>IF(C1="PAH","Not applicable",IF($G$3,$E$17/$G$3,0))</f>
        <v>0</v>
      </c>
      <c r="P3" s="107" t="str">
        <f>IF(C1="Recapture","Not applicable",IF($G$3,$E$17/$G$3,"0"))</f>
        <v>Not applicable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73">
        <v>60</v>
      </c>
      <c r="AD3" s="76" t="s">
        <v>93</v>
      </c>
    </row>
    <row r="4" spans="2:30" ht="15.75" customHeight="1" thickBot="1" x14ac:dyDescent="0.4">
      <c r="B4" s="77"/>
      <c r="C4" s="77"/>
      <c r="D4" s="77"/>
      <c r="E4" s="78"/>
      <c r="F4" s="79"/>
      <c r="G4" s="91">
        <f t="shared" si="0"/>
        <v>0</v>
      </c>
      <c r="H4" s="80"/>
      <c r="I4" s="80"/>
      <c r="J4" s="67"/>
      <c r="K4" s="85" t="str">
        <f>IF(OR(H17&gt;N3,H18&gt;N4,H19&gt;N5,H20&gt;N6,H21&gt;N7,H22&gt;N8,H23&gt;N9,H24&gt;N10,H25&gt;N11,H26&gt;N12, H17&gt;0.75*'Project Budget'!E14,H18&gt;0.75*'Project Budget'!E14,H19&gt;0.75*'Project Budget'!E14,H20&gt;0.75*'Project Budget'!E14,H21&gt;0.75*'Project Budget'!E14,H22&gt;0.75*'Project Budget'!E14,H23&gt;0.75*'Project Budget'!E14,H24&gt;0.75*'Project Budget'!E14,H25&gt;0.75*'Project Budget'!E14,H26&gt;0.75*'Project Budget'!E14),"Yes. The total CPED Gap requested exceeds program limits!!!","No, total gap subsidy requested meets program requirements")</f>
        <v>No, total gap subsidy requested meets program requirements</v>
      </c>
      <c r="L4" s="33"/>
      <c r="M4" s="82">
        <f>IF(AND(E4=40,C4=0),'Subsidy &amp; Sales Price Limits'!$C$9,IF(AND(E4=40,C4=1),'Subsidy &amp; Sales Price Limits'!$D$9,IF(AND(E4=40,C4=2),'Subsidy &amp; Sales Price Limits'!$E$9,IF(AND(E4=40,C4=3),'Subsidy &amp; Sales Price Limits'!$F$9,IF(AND(E4=40,C4&gt;=4),'Subsidy &amp; Sales Price Limits'!$G$9,IF(AND(E4=60,C4=0),'Subsidy &amp; Sales Price Limits'!$C$8,IF(AND(E4=60,C4=1),'Subsidy &amp; Sales Price Limits'!$D$8,IF(AND(E4=60,C4=2),'Subsidy &amp; Sales Price Limits'!$E$8,IF(AND(E4=60,C4=3),'Subsidy &amp; Sales Price Limits'!$F$8,IF(AND(E4=60,C4&gt;=4),'Subsidy &amp; Sales Price Limits'!$G$8,IF(AND(E4=80,C4=0),'Subsidy &amp; Sales Price Limits'!$C$7,IF(AND(E4=80,C4=1),'Subsidy &amp; Sales Price Limits'!$D$7,IF(AND(E4=80,C4=2),'Subsidy &amp; Sales Price Limits'!$E$7,IF(AND(E4=80,C4=3),'Subsidy &amp; Sales Price Limits'!$F$7,IF(AND(E4=80,C4&gt;=4),'Subsidy &amp; Sales Price Limits'!$G$7,0)))))))))))))))</f>
        <v>0</v>
      </c>
      <c r="N4" s="82">
        <f>IF(AND(E4=40,C4=0),'Subsidy &amp; Sales Price Limits'!$C$14,IF(AND(E4=40,C4=1),'Subsidy &amp; Sales Price Limits'!$D$14,IF(AND(E4=40,C4=2),'Subsidy &amp; Sales Price Limits'!$E$14,IF(AND(E4=40,C4=3),'Subsidy &amp; Sales Price Limits'!$F$14,IF(AND(E4=40,C4&gt;=4),'Subsidy &amp; Sales Price Limits'!$G$14,IF(AND(E4=60,C4=0),'Subsidy &amp; Sales Price Limits'!$C$13,IF(AND(E4=60,C4=1),'Subsidy &amp; Sales Price Limits'!$D$13,IF(AND(E4=60,C4=2),'Subsidy &amp; Sales Price Limits'!$E$13,IF(AND(E4=60,C4=3),'Subsidy &amp; Sales Price Limits'!$F$13,IF(AND(E4=60,C4&gt;=4),'Subsidy &amp; Sales Price Limits'!$G$13,IF(AND(E4=80,C4=0),'Subsidy &amp; Sales Price Limits'!$C$12,IF(AND(E4=80,C4=1),'Subsidy &amp; Sales Price Limits'!$D$12,IF(AND(E4=80,C4=2),'Subsidy &amp; Sales Price Limits'!$E$12,IF(AND(E4=80,C4=3),'Subsidy &amp; Sales Price Limits'!$F$12,IF(AND(E4=80,C4&gt;=4),'Subsidy &amp; Sales Price Limits'!$G$12,0)))))))))))))))</f>
        <v>0</v>
      </c>
      <c r="O4" s="107">
        <f>IF(C1="PAH","Not applicable",IF($G$4,$E$18/$G4,0))</f>
        <v>0</v>
      </c>
      <c r="P4" s="107" t="str">
        <f>IF(C1="Recapture","Not applicable",IF($G$4,$E$18/$G4,"0"))</f>
        <v>Not applicable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73">
        <v>80</v>
      </c>
      <c r="AD4" s="33"/>
    </row>
    <row r="5" spans="2:30" ht="15.75" customHeight="1" thickTop="1" x14ac:dyDescent="0.3">
      <c r="B5" s="77"/>
      <c r="C5" s="77"/>
      <c r="D5" s="77"/>
      <c r="E5" s="78"/>
      <c r="F5" s="79"/>
      <c r="G5" s="91">
        <f t="shared" si="0"/>
        <v>0</v>
      </c>
      <c r="H5" s="80"/>
      <c r="I5" s="80"/>
      <c r="J5" s="67"/>
      <c r="K5" s="86" t="s">
        <v>94</v>
      </c>
      <c r="L5" s="33"/>
      <c r="M5" s="82">
        <f>IF(AND(E5=40,C5=0),'Subsidy &amp; Sales Price Limits'!$C$9,IF(AND(E5=40,C5=1),'Subsidy &amp; Sales Price Limits'!$D$9,IF(AND(E5=40,C5=2),'Subsidy &amp; Sales Price Limits'!$E$9,IF(AND(E5=40,C5=3),'Subsidy &amp; Sales Price Limits'!$F$9,IF(AND(E5=40,C5&gt;=4),'Subsidy &amp; Sales Price Limits'!$G$9,IF(AND(E5=60,C5=0),'Subsidy &amp; Sales Price Limits'!$C$8,IF(AND(E5=60,C5=1),'Subsidy &amp; Sales Price Limits'!$D$8,IF(AND(E5=60,C5=2),'Subsidy &amp; Sales Price Limits'!$E$8,IF(AND(E5=60,C5=3),'Subsidy &amp; Sales Price Limits'!$F$8,IF(AND(E5=60,C5&gt;=4),'Subsidy &amp; Sales Price Limits'!$G$8,IF(AND(E5=80,C5=0),'Subsidy &amp; Sales Price Limits'!$C$7,IF(AND(E5=80,C5=1),'Subsidy &amp; Sales Price Limits'!$D$7,IF(AND(E5=80,C5=2),'Subsidy &amp; Sales Price Limits'!$E$7,IF(AND(E5=80,C5=3),'Subsidy &amp; Sales Price Limits'!$F$7,IF(AND(E5=80,C5&gt;=4),'Subsidy &amp; Sales Price Limits'!$G$7,0)))))))))))))))</f>
        <v>0</v>
      </c>
      <c r="N5" s="82">
        <f>IF(AND(E5=40,C5=0),'Subsidy &amp; Sales Price Limits'!$C$14,IF(AND(E5=40,C5=1),'Subsidy &amp; Sales Price Limits'!$D$14,IF(AND(E5=40,C5=2),'Subsidy &amp; Sales Price Limits'!$E$14,IF(AND(E5=40,C5=3),'Subsidy &amp; Sales Price Limits'!$F$14,IF(AND(E5=40,C5&gt;=4),'Subsidy &amp; Sales Price Limits'!$G$14,IF(AND(E5=60,C5=0),'Subsidy &amp; Sales Price Limits'!$C$13,IF(AND(E5=60,C5=1),'Subsidy &amp; Sales Price Limits'!$D$13,IF(AND(E5=60,C5=2),'Subsidy &amp; Sales Price Limits'!$E$13,IF(AND(E5=60,C5=3),'Subsidy &amp; Sales Price Limits'!$F$13,IF(AND(E5=60,C5&gt;=4),'Subsidy &amp; Sales Price Limits'!$G$13,IF(AND(E5=80,C5=0),'Subsidy &amp; Sales Price Limits'!$C$12,IF(AND(E5=80,C5=1),'Subsidy &amp; Sales Price Limits'!$D$12,IF(AND(E5=80,C5=2),'Subsidy &amp; Sales Price Limits'!$E$12,IF(AND(E5=80,C5=3),'Subsidy &amp; Sales Price Limits'!$F$12,IF(AND(E5=80,C5&gt;=4),'Subsidy &amp; Sales Price Limits'!$G$12,0)))))))))))))))</f>
        <v>0</v>
      </c>
      <c r="O5" s="107">
        <f>IF(C1="PAH","Not applicable",IF($G$5,$E$19/$G$5,0))</f>
        <v>0</v>
      </c>
      <c r="P5" s="107" t="str">
        <f>IF(C1="Recapture","Not applicable",IF($G$5,$E$19/$G$5,"0"))</f>
        <v>Not applicable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</row>
    <row r="6" spans="2:30" ht="15.75" customHeight="1" thickBot="1" x14ac:dyDescent="0.3">
      <c r="B6" s="77"/>
      <c r="C6" s="77"/>
      <c r="D6" s="77"/>
      <c r="E6" s="78"/>
      <c r="F6" s="79"/>
      <c r="G6" s="91">
        <f t="shared" si="0"/>
        <v>0</v>
      </c>
      <c r="H6" s="80"/>
      <c r="I6" s="80"/>
      <c r="J6" s="67"/>
      <c r="K6" s="85" t="str">
        <f>IF(C1="Recapture","Not applicable",IF(AND(P3&gt;19.999999%,P4&gt;19.999999%,P5&gt;19.999999%,P6&gt;19.999999%,P7&gt;19.999999%,P8&gt;19.999999%,P9&gt;19.999999%,P10&gt;19.999999%,P11&gt;19.999999%,P12&gt;19.999999%),"Yes","No, Affordability Gap does not meet requirement for PAH"))</f>
        <v>Not applicable</v>
      </c>
      <c r="L6" s="33"/>
      <c r="M6" s="82">
        <f>IF(AND(E6=40,C6=0),'Subsidy &amp; Sales Price Limits'!$C$9,IF(AND(E6=40,C6=1),'Subsidy &amp; Sales Price Limits'!$D$9,IF(AND(E6=40,C6=2),'Subsidy &amp; Sales Price Limits'!$E$9,IF(AND(E6=40,C6=3),'Subsidy &amp; Sales Price Limits'!$F$9,IF(AND(E6=40,C6&gt;=4),'Subsidy &amp; Sales Price Limits'!$G$9,IF(AND(E6=60,C6=0),'Subsidy &amp; Sales Price Limits'!$C$8,IF(AND(E6=60,C6=1),'Subsidy &amp; Sales Price Limits'!$D$8,IF(AND(E6=60,C6=2),'Subsidy &amp; Sales Price Limits'!$E$8,IF(AND(E6=60,C6=3),'Subsidy &amp; Sales Price Limits'!$F$8,IF(AND(E6=60,C6&gt;=4),'Subsidy &amp; Sales Price Limits'!$G$8,IF(AND(E6=80,C6=0),'Subsidy &amp; Sales Price Limits'!$C$7,IF(AND(E6=80,C6=1),'Subsidy &amp; Sales Price Limits'!$D$7,IF(AND(E6=80,C6=2),'Subsidy &amp; Sales Price Limits'!$E$7,IF(AND(E6=80,C6=3),'Subsidy &amp; Sales Price Limits'!$F$7,IF(AND(E6=80,C6&gt;=4),'Subsidy &amp; Sales Price Limits'!$G$7,0)))))))))))))))</f>
        <v>0</v>
      </c>
      <c r="N6" s="82">
        <f>IF(AND(E6=40,C6=0),'Subsidy &amp; Sales Price Limits'!$C$14,IF(AND(E6=40,C6=1),'Subsidy &amp; Sales Price Limits'!$D$14,IF(AND(E6=40,C6=2),'Subsidy &amp; Sales Price Limits'!$E$14,IF(AND(E6=40,C6=3),'Subsidy &amp; Sales Price Limits'!$F$14,IF(AND(E6=40,C6&gt;=4),'Subsidy &amp; Sales Price Limits'!$G$14,IF(AND(E6=60,C6=0),'Subsidy &amp; Sales Price Limits'!$C$13,IF(AND(E6=60,C6=1),'Subsidy &amp; Sales Price Limits'!$D$13,IF(AND(E6=60,C6=2),'Subsidy &amp; Sales Price Limits'!$E$13,IF(AND(E6=60,C6=3),'Subsidy &amp; Sales Price Limits'!$F$13,IF(AND(E6=60,C6&gt;=4),'Subsidy &amp; Sales Price Limits'!$G$13,IF(AND(E6=80,C6=0),'Subsidy &amp; Sales Price Limits'!$C$12,IF(AND(E6=80,C6=1),'Subsidy &amp; Sales Price Limits'!$D$12,IF(AND(E6=80,C6=2),'Subsidy &amp; Sales Price Limits'!$E$12,IF(AND(E6=80,C6=3),'Subsidy &amp; Sales Price Limits'!$F$12,IF(AND(E6=80,C6&gt;=4),'Subsidy &amp; Sales Price Limits'!$G$12,0)))))))))))))))</f>
        <v>0</v>
      </c>
      <c r="O6" s="107">
        <f>IF(C1="PAH","Not applicable",IF($G$6,$E$20/$G$6,0))</f>
        <v>0</v>
      </c>
      <c r="P6" s="107" t="str">
        <f>IF(C1="Recapture","Not applicable",IF($G$6,$E$20/$G$6,"0"))</f>
        <v>Not applicable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2:30" ht="35.25" thickTop="1" x14ac:dyDescent="0.25">
      <c r="B7" s="77"/>
      <c r="C7" s="77"/>
      <c r="D7" s="77"/>
      <c r="E7" s="78"/>
      <c r="F7" s="79"/>
      <c r="G7" s="91">
        <f t="shared" si="0"/>
        <v>0</v>
      </c>
      <c r="H7" s="80"/>
      <c r="I7" s="80"/>
      <c r="J7" s="67"/>
      <c r="K7" s="87" t="s">
        <v>95</v>
      </c>
      <c r="L7" s="33"/>
      <c r="M7" s="82">
        <f>IF(AND(E7=40,C7=0),'Subsidy &amp; Sales Price Limits'!$C$9,IF(AND(E7=40,C7=1),'Subsidy &amp; Sales Price Limits'!$D$9,IF(AND(E7=40,C7=2),'Subsidy &amp; Sales Price Limits'!$E$9,IF(AND(E7=40,C7=3),'Subsidy &amp; Sales Price Limits'!$F$9,IF(AND(E7=40,C7&gt;=4),'Subsidy &amp; Sales Price Limits'!$G$9,IF(AND(E7=60,C7=0),'Subsidy &amp; Sales Price Limits'!$C$8,IF(AND(E7=60,C7=1),'Subsidy &amp; Sales Price Limits'!$D$8,IF(AND(E7=60,C7=2),'Subsidy &amp; Sales Price Limits'!$E$8,IF(AND(E7=60,C7=3),'Subsidy &amp; Sales Price Limits'!$F$8,IF(AND(E7=60,C7&gt;=4),'Subsidy &amp; Sales Price Limits'!$G$8,IF(AND(E7=80,C7=0),'Subsidy &amp; Sales Price Limits'!$C$7,IF(AND(E7=80,C7=1),'Subsidy &amp; Sales Price Limits'!$D$7,IF(AND(E7=80,C7=2),'Subsidy &amp; Sales Price Limits'!$E$7,IF(AND(E7=80,C7=3),'Subsidy &amp; Sales Price Limits'!$F$7,IF(AND(E7=80,C7&gt;=4),'Subsidy &amp; Sales Price Limits'!$G$7,0)))))))))))))))</f>
        <v>0</v>
      </c>
      <c r="N7" s="82">
        <f>IF(AND(E7=40,C7=0),'Subsidy &amp; Sales Price Limits'!$C$14,IF(AND(E7=40,C7=1),'Subsidy &amp; Sales Price Limits'!$D$14,IF(AND(E7=40,C7=2),'Subsidy &amp; Sales Price Limits'!$E$14,IF(AND(E7=40,C7=3),'Subsidy &amp; Sales Price Limits'!$F$14,IF(AND(E7=40,C7&gt;=4),'Subsidy &amp; Sales Price Limits'!$G$14,IF(AND(E7=60,C7=0),'Subsidy &amp; Sales Price Limits'!$C$13,IF(AND(E7=60,C7=1),'Subsidy &amp; Sales Price Limits'!$D$13,IF(AND(E7=60,C7=2),'Subsidy &amp; Sales Price Limits'!$E$13,IF(AND(E7=60,C7=3),'Subsidy &amp; Sales Price Limits'!$F$13,IF(AND(E7=60,C7&gt;=4),'Subsidy &amp; Sales Price Limits'!$G$13,IF(AND(E7=80,C7=0),'Subsidy &amp; Sales Price Limits'!$C$12,IF(AND(E7=80,C7=1),'Subsidy &amp; Sales Price Limits'!$D$12,IF(AND(E7=80,C7=2),'Subsidy &amp; Sales Price Limits'!$E$12,IF(AND(E7=80,C7=3),'Subsidy &amp; Sales Price Limits'!$F$12,IF(AND(E7=80,C7&gt;=4),'Subsidy &amp; Sales Price Limits'!$G$12,0)))))))))))))))</f>
        <v>0</v>
      </c>
      <c r="O7" s="107">
        <f>IF(C1="PAH","Not applicable",IF($G$7,$E$21/$G$7,0))</f>
        <v>0</v>
      </c>
      <c r="P7" s="107" t="str">
        <f>IF(C1="Recapture","Not applicable",IF($G$7,$E$21/$G$7,"0"))</f>
        <v>Not applicable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2:30" ht="16.5" thickBot="1" x14ac:dyDescent="0.3">
      <c r="B8" s="77"/>
      <c r="C8" s="77"/>
      <c r="D8" s="77"/>
      <c r="E8" s="78"/>
      <c r="F8" s="79"/>
      <c r="G8" s="91">
        <f t="shared" si="0"/>
        <v>0</v>
      </c>
      <c r="H8" s="80"/>
      <c r="I8" s="80"/>
      <c r="J8" s="67"/>
      <c r="K8" s="85" t="str">
        <f>IF(C1="PAH","Not applicable",IF(AND(C1="Recapture",O3&lt;=15%,O4&lt;=15%,O5&lt;=15%,O6&lt;=15%,O7&lt;=15%,O8&lt;=15%,O9&lt;=15%,O10&lt;=15%,O11&lt;=15%,O12&lt;=15%),"Yes","No, Affordability Gap does not meet requirement for Recapture"))</f>
        <v>Yes</v>
      </c>
      <c r="L8" s="33"/>
      <c r="M8" s="82">
        <f>IF(AND(E8=40,C8=0),'Subsidy &amp; Sales Price Limits'!$C$9,IF(AND(E8=40,C8=1),'Subsidy &amp; Sales Price Limits'!$D$9,IF(AND(E8=40,C8=2),'Subsidy &amp; Sales Price Limits'!$E$9,IF(AND(E8=40,C8=3),'Subsidy &amp; Sales Price Limits'!$F$9,IF(AND(E8=40,C8&gt;=4),'Subsidy &amp; Sales Price Limits'!$G$9,IF(AND(E8=60,C8=0),'Subsidy &amp; Sales Price Limits'!$C$8,IF(AND(E8=60,C8=1),'Subsidy &amp; Sales Price Limits'!$D$8,IF(AND(E8=60,C8=2),'Subsidy &amp; Sales Price Limits'!$E$8,IF(AND(E8=60,C8=3),'Subsidy &amp; Sales Price Limits'!$F$8,IF(AND(E8=60,C8&gt;=4),'Subsidy &amp; Sales Price Limits'!$G$8,IF(AND(E8=80,C8=0),'Subsidy &amp; Sales Price Limits'!$C$7,IF(AND(E8=80,C8=1),'Subsidy &amp; Sales Price Limits'!$D$7,IF(AND(E8=80,C8=2),'Subsidy &amp; Sales Price Limits'!$E$7,IF(AND(E8=80,C8=3),'Subsidy &amp; Sales Price Limits'!$F$7,IF(AND(E8=80,C8&gt;=4),'Subsidy &amp; Sales Price Limits'!$G$7,0)))))))))))))))</f>
        <v>0</v>
      </c>
      <c r="N8" s="82">
        <f>IF(AND(E8=40,C8=0),'Subsidy &amp; Sales Price Limits'!$C$14,IF(AND(E8=40,C8=1),'Subsidy &amp; Sales Price Limits'!$D$14,IF(AND(E8=40,C8=2),'Subsidy &amp; Sales Price Limits'!$E$14,IF(AND(E8=40,C8=3),'Subsidy &amp; Sales Price Limits'!$F$14,IF(AND(E8=40,C8&gt;=4),'Subsidy &amp; Sales Price Limits'!$G$14,IF(AND(E8=60,C8=0),'Subsidy &amp; Sales Price Limits'!$C$13,IF(AND(E8=60,C8=1),'Subsidy &amp; Sales Price Limits'!$D$13,IF(AND(E8=60,C8=2),'Subsidy &amp; Sales Price Limits'!$E$13,IF(AND(E8=60,C8=3),'Subsidy &amp; Sales Price Limits'!$F$13,IF(AND(E8=60,C8&gt;=4),'Subsidy &amp; Sales Price Limits'!$G$13,IF(AND(E8=80,C8=0),'Subsidy &amp; Sales Price Limits'!$C$12,IF(AND(E8=80,C8=1),'Subsidy &amp; Sales Price Limits'!$D$12,IF(AND(E8=80,C8=2),'Subsidy &amp; Sales Price Limits'!$E$12,IF(AND(E8=80,C8=3),'Subsidy &amp; Sales Price Limits'!$F$12,IF(AND(E8=80,C8&gt;=4),'Subsidy &amp; Sales Price Limits'!$G$12,0)))))))))))))))</f>
        <v>0</v>
      </c>
      <c r="O8" s="107">
        <f>IF(C1="PAH","Not applicable",IF($G$8,$E$22/$G$8,0))</f>
        <v>0</v>
      </c>
      <c r="P8" s="107" t="str">
        <f>IF(C1="Recapture","Not applicable",IF($G$8,$E$22/$G$8,"0"))</f>
        <v>Not applicable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2:30" ht="16.5" thickTop="1" x14ac:dyDescent="0.25">
      <c r="B9" s="77"/>
      <c r="C9" s="77"/>
      <c r="D9" s="77"/>
      <c r="E9" s="78"/>
      <c r="F9" s="79"/>
      <c r="G9" s="91">
        <f t="shared" si="0"/>
        <v>0</v>
      </c>
      <c r="H9" s="80"/>
      <c r="I9" s="80"/>
      <c r="J9" s="67"/>
      <c r="K9" s="87" t="s">
        <v>96</v>
      </c>
      <c r="L9" s="33"/>
      <c r="M9" s="82">
        <f>IF(AND(E9=40,C9=0),'Subsidy &amp; Sales Price Limits'!$C$9,IF(AND(E9=40,C9=1),'Subsidy &amp; Sales Price Limits'!$D$9,IF(AND(E9=40,C9=2),'Subsidy &amp; Sales Price Limits'!$E$9,IF(AND(E9=40,C9=3),'Subsidy &amp; Sales Price Limits'!$F$9,IF(AND(E9=40,C9&gt;=4),'Subsidy &amp; Sales Price Limits'!$G$9,IF(AND(E9=60,C9=0),'Subsidy &amp; Sales Price Limits'!$C$8,IF(AND(E9=60,C9=1),'Subsidy &amp; Sales Price Limits'!$D$8,IF(AND(E9=60,C9=2),'Subsidy &amp; Sales Price Limits'!$E$8,IF(AND(E9=60,C9=3),'Subsidy &amp; Sales Price Limits'!$F$8,IF(AND(E9=60,C9&gt;=4),'Subsidy &amp; Sales Price Limits'!$G$8,IF(AND(E9=80,C9=0),'Subsidy &amp; Sales Price Limits'!$C$7,IF(AND(E9=80,C9=1),'Subsidy &amp; Sales Price Limits'!$D$7,IF(AND(E9=80,C9=2),'Subsidy &amp; Sales Price Limits'!$E$7,IF(AND(E9=80,C9=3),'Subsidy &amp; Sales Price Limits'!$F$7,IF(AND(E9=80,C9&gt;=4),'Subsidy &amp; Sales Price Limits'!$G$7,0)))))))))))))))</f>
        <v>0</v>
      </c>
      <c r="N9" s="82">
        <f>IF(AND(E9=40,C9=0),'Subsidy &amp; Sales Price Limits'!$C$14,IF(AND(E9=40,C9=1),'Subsidy &amp; Sales Price Limits'!$D$14,IF(AND(E9=40,C9=2),'Subsidy &amp; Sales Price Limits'!$E$14,IF(AND(E9=40,C9=3),'Subsidy &amp; Sales Price Limits'!$F$14,IF(AND(E9=40,C9&gt;=4),'Subsidy &amp; Sales Price Limits'!$G$14,IF(AND(E9=60,C9=0),'Subsidy &amp; Sales Price Limits'!$C$13,IF(AND(E9=60,C9=1),'Subsidy &amp; Sales Price Limits'!$D$13,IF(AND(E9=60,C9=2),'Subsidy &amp; Sales Price Limits'!$E$13,IF(AND(E9=60,C9=3),'Subsidy &amp; Sales Price Limits'!$F$13,IF(AND(E9=60,C9&gt;=4),'Subsidy &amp; Sales Price Limits'!$G$13,IF(AND(E9=80,C9=0),'Subsidy &amp; Sales Price Limits'!$C$12,IF(AND(E9=80,C9=1),'Subsidy &amp; Sales Price Limits'!$D$12,IF(AND(E9=80,C9=2),'Subsidy &amp; Sales Price Limits'!$E$12,IF(AND(E9=80,C9=3),'Subsidy &amp; Sales Price Limits'!$F$12,IF(AND(E9=80,C9&gt;=4),'Subsidy &amp; Sales Price Limits'!$G$12,0)))))))))))))))</f>
        <v>0</v>
      </c>
      <c r="O9" s="107">
        <f>IF(C1="PAH","Not applicable",IF($G$9,$E$23/$G$9,0))</f>
        <v>0</v>
      </c>
      <c r="P9" s="107" t="str">
        <f>IF(C1="Recapture","Not applicable",IF($G$9,$E$23/$G$9,"0"))</f>
        <v>Not applicable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2:30" ht="15.75" customHeight="1" thickBot="1" x14ac:dyDescent="0.3">
      <c r="B10" s="77"/>
      <c r="C10" s="77"/>
      <c r="D10" s="77"/>
      <c r="E10" s="78"/>
      <c r="F10" s="79"/>
      <c r="G10" s="91">
        <f t="shared" si="0"/>
        <v>0</v>
      </c>
      <c r="H10" s="80"/>
      <c r="I10" s="80"/>
      <c r="J10" s="67"/>
      <c r="K10" s="85" t="str">
        <f>IF(OR(H3&gt;M3,H4&gt;M4,H5&gt;M5,H6&gt;M6,H7&gt;M7,H8&gt;M8,H9&gt;M9,H10&gt;M10,H11&gt;M11,H12&gt;M12),"Yes. The estimated mortgage exceeds program limits!!!","No, the estimated mortgage meets program requirements")</f>
        <v>No, the estimated mortgage meets program requirements</v>
      </c>
      <c r="L10" s="33"/>
      <c r="M10" s="82">
        <f>IF(AND(E10=40,C10=0),'Subsidy &amp; Sales Price Limits'!$C$9,IF(AND(E10=40,C10=1),'Subsidy &amp; Sales Price Limits'!$D$9,IF(AND(E10=40,C10=2),'Subsidy &amp; Sales Price Limits'!$E$9,IF(AND(E10=40,C10=3),'Subsidy &amp; Sales Price Limits'!$F$9,IF(AND(E10=40,C10&gt;=4),'Subsidy &amp; Sales Price Limits'!$G$9,IF(AND(E10=60,C10=0),'Subsidy &amp; Sales Price Limits'!$C$8,IF(AND(E10=60,C10=1),'Subsidy &amp; Sales Price Limits'!$D$8,IF(AND(E10=60,C10=2),'Subsidy &amp; Sales Price Limits'!$E$8,IF(AND(E10=60,C10=3),'Subsidy &amp; Sales Price Limits'!$F$8,IF(AND(E10=60,C10&gt;=4),'Subsidy &amp; Sales Price Limits'!$G$8,IF(AND(E10=80,C10=0),'Subsidy &amp; Sales Price Limits'!$C$7,IF(AND(E10=80,C10=1),'Subsidy &amp; Sales Price Limits'!$D$7,IF(AND(E10=80,C10=2),'Subsidy &amp; Sales Price Limits'!$E$7,IF(AND(E10=80,C10=3),'Subsidy &amp; Sales Price Limits'!$F$7,IF(AND(E10=80,C10&gt;=4),'Subsidy &amp; Sales Price Limits'!$G$7,0)))))))))))))))</f>
        <v>0</v>
      </c>
      <c r="N10" s="82">
        <f>IF(AND(E10=40,C10=0),'Subsidy &amp; Sales Price Limits'!$C$14,IF(AND(E10=40,C10=1),'Subsidy &amp; Sales Price Limits'!$D$14,IF(AND(E10=40,C10=2),'Subsidy &amp; Sales Price Limits'!$E$14,IF(AND(E10=40,C10=3),'Subsidy &amp; Sales Price Limits'!$F$14,IF(AND(E10=40,C10&gt;=4),'Subsidy &amp; Sales Price Limits'!$G$14,IF(AND(E10=60,C10=0),'Subsidy &amp; Sales Price Limits'!$C$13,IF(AND(E10=60,C10=1),'Subsidy &amp; Sales Price Limits'!$D$13,IF(AND(E10=60,C10=2),'Subsidy &amp; Sales Price Limits'!$E$13,IF(AND(E10=60,C10=3),'Subsidy &amp; Sales Price Limits'!$F$13,IF(AND(E10=60,C10&gt;=4),'Subsidy &amp; Sales Price Limits'!$G$13,IF(AND(E10=80,C10=0),'Subsidy &amp; Sales Price Limits'!$C$12,IF(AND(E10=80,C10=1),'Subsidy &amp; Sales Price Limits'!$D$12,IF(AND(E10=80,C10=2),'Subsidy &amp; Sales Price Limits'!$E$12,IF(AND(E10=80,C10=3),'Subsidy &amp; Sales Price Limits'!$F$12,IF(AND(E10=80,C10&gt;=4),'Subsidy &amp; Sales Price Limits'!$G$12,0)))))))))))))))</f>
        <v>0</v>
      </c>
      <c r="O10" s="107">
        <f>IF(C1="PAH","Not applicable",IF($G$10,$E$24/$G$10,0))</f>
        <v>0</v>
      </c>
      <c r="P10" s="107" t="str">
        <f>IF(C1="Recapture","Not applicable",IF($G$10,$E$24/$G$10,"0"))</f>
        <v>Not applicable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2:30" ht="15.75" customHeight="1" thickTop="1" x14ac:dyDescent="0.25">
      <c r="B11" s="77"/>
      <c r="C11" s="77"/>
      <c r="D11" s="77"/>
      <c r="E11" s="78"/>
      <c r="F11" s="79"/>
      <c r="G11" s="91">
        <f t="shared" si="0"/>
        <v>0</v>
      </c>
      <c r="H11" s="80"/>
      <c r="I11" s="80"/>
      <c r="J11" s="67"/>
      <c r="K11" s="87" t="s">
        <v>97</v>
      </c>
      <c r="L11" s="33"/>
      <c r="M11" s="82">
        <f>IF(AND(E11=40,C11=0),'Subsidy &amp; Sales Price Limits'!$C$9,IF(AND(E11=40,C11=1),'Subsidy &amp; Sales Price Limits'!$D$9,IF(AND(E11=40,C11=2),'Subsidy &amp; Sales Price Limits'!$E$9,IF(AND(E11=40,C11=3),'Subsidy &amp; Sales Price Limits'!$F$9,IF(AND(E11=40,C11&gt;=4),'Subsidy &amp; Sales Price Limits'!$G$9,IF(AND(E11=60,C11=0),'Subsidy &amp; Sales Price Limits'!$C$8,IF(AND(E11=60,C11=1),'Subsidy &amp; Sales Price Limits'!$D$8,IF(AND(E11=60,C11=2),'Subsidy &amp; Sales Price Limits'!$E$8,IF(AND(E11=60,C11=3),'Subsidy &amp; Sales Price Limits'!$F$8,IF(AND(E11=60,C11&gt;=4),'Subsidy &amp; Sales Price Limits'!$G$8,IF(AND(E11=80,C11=0),'Subsidy &amp; Sales Price Limits'!$C$7,IF(AND(E11=80,C11=1),'Subsidy &amp; Sales Price Limits'!$D$7,IF(AND(E11=80,C11=2),'Subsidy &amp; Sales Price Limits'!$E$7,IF(AND(E11=80,C11=3),'Subsidy &amp; Sales Price Limits'!$F$7,IF(AND(E11=80,C11&gt;=4),'Subsidy &amp; Sales Price Limits'!$G$7,0)))))))))))))))</f>
        <v>0</v>
      </c>
      <c r="N11" s="82">
        <f>IF(AND(E11=40,C11=0),'Subsidy &amp; Sales Price Limits'!$C$14,IF(AND(E11=40,C11=1),'Subsidy &amp; Sales Price Limits'!$D$14,IF(AND(E11=40,C11=2),'Subsidy &amp; Sales Price Limits'!$E$14,IF(AND(E11=40,C11=3),'Subsidy &amp; Sales Price Limits'!$F$14,IF(AND(E11=40,C11&gt;=4),'Subsidy &amp; Sales Price Limits'!$G$14,IF(AND(E11=60,C11=0),'Subsidy &amp; Sales Price Limits'!$C$13,IF(AND(E11=60,C11=1),'Subsidy &amp; Sales Price Limits'!$D$13,IF(AND(E11=60,C11=2),'Subsidy &amp; Sales Price Limits'!$E$13,IF(AND(E11=60,C11=3),'Subsidy &amp; Sales Price Limits'!$F$13,IF(AND(E11=60,C11&gt;=4),'Subsidy &amp; Sales Price Limits'!$G$13,IF(AND(E11=80,C11=0),'Subsidy &amp; Sales Price Limits'!$C$12,IF(AND(E11=80,C11=1),'Subsidy &amp; Sales Price Limits'!$D$12,IF(AND(E11=80,C11=2),'Subsidy &amp; Sales Price Limits'!$E$12,IF(AND(E11=80,C11=3),'Subsidy &amp; Sales Price Limits'!$F$12,IF(AND(E11=80,C11&gt;=4),'Subsidy &amp; Sales Price Limits'!$G$12,0)))))))))))))))</f>
        <v>0</v>
      </c>
      <c r="O11" s="107">
        <f>IF(C1="PAH","Not applicable",IF($G$11,$E$25/$G$11,0))</f>
        <v>0</v>
      </c>
      <c r="P11" s="107" t="str">
        <f>IF(C1="Recapture","Not applicable",IF($G$11,$E$25/$G$11,"0"))</f>
        <v>Not applicable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2:30" ht="15.75" customHeight="1" thickBot="1" x14ac:dyDescent="0.3">
      <c r="B12" s="77"/>
      <c r="C12" s="77"/>
      <c r="D12" s="77"/>
      <c r="E12" s="78"/>
      <c r="F12" s="79"/>
      <c r="G12" s="92">
        <f t="shared" si="0"/>
        <v>0</v>
      </c>
      <c r="H12" s="80"/>
      <c r="I12" s="80"/>
      <c r="J12" s="67"/>
      <c r="K12" s="88" t="str">
        <f>IF('Project Budget'!E$61='Project Budget'!E$51,"Yes, is sufficient",IF('Project Budget'!E$61&lt;'Project Budget'!E$51,"Does not meet",IF('Project Budget'!E$61&gt;'Project Budget'!E$51,"Exceeds need","Error")))</f>
        <v>Yes, is sufficient</v>
      </c>
      <c r="L12" s="33"/>
      <c r="M12" s="82">
        <f>IF(AND(E12=40,C12=0),'Subsidy &amp; Sales Price Limits'!$C$9,IF(AND(E12=40,C12=1),'Subsidy &amp; Sales Price Limits'!$D$9,IF(AND(E12=40,C12=2),'Subsidy &amp; Sales Price Limits'!$E$9,IF(AND(E12=40,C12=3),'Subsidy &amp; Sales Price Limits'!$F$9,IF(AND(E12=40,C12&gt;=4),'Subsidy &amp; Sales Price Limits'!$G$9,IF(AND(E12=60,C12=0),'Subsidy &amp; Sales Price Limits'!$C$8,IF(AND(E12=60,C12=1),'Subsidy &amp; Sales Price Limits'!$D$8,IF(AND(E12=60,C12=2),'Subsidy &amp; Sales Price Limits'!$E$8,IF(AND(E12=60,C12=3),'Subsidy &amp; Sales Price Limits'!$F$8,IF(AND(E12=60,C12&gt;=4),'Subsidy &amp; Sales Price Limits'!$G$8,IF(AND(E12=80,C12=0),'Subsidy &amp; Sales Price Limits'!$C$7,IF(AND(E12=80,C12=1),'Subsidy &amp; Sales Price Limits'!$D$7,IF(AND(E12=80,C12=2),'Subsidy &amp; Sales Price Limits'!$E$7,IF(AND(E12=80,C12=3),'Subsidy &amp; Sales Price Limits'!$F$7,IF(AND(E12=80,C12&gt;=4),'Subsidy &amp; Sales Price Limits'!$G$7,0)))))))))))))))</f>
        <v>0</v>
      </c>
      <c r="N12" s="82">
        <f>IF(AND(E12=40,C12=0),'Subsidy &amp; Sales Price Limits'!$C$14,IF(AND(E12=40,C12=1),'Subsidy &amp; Sales Price Limits'!$D$14,IF(AND(E12=40,C12=2),'Subsidy &amp; Sales Price Limits'!$E$14,IF(AND(E12=40,C12=3),'Subsidy &amp; Sales Price Limits'!$F$14,IF(AND(E12=40,C12&gt;=4),'Subsidy &amp; Sales Price Limits'!$G$14,IF(AND(E12=60,C12=0),'Subsidy &amp; Sales Price Limits'!$C$13,IF(AND(E12=60,C12=1),'Subsidy &amp; Sales Price Limits'!$D$13,IF(AND(E12=60,C12=2),'Subsidy &amp; Sales Price Limits'!$E$13,IF(AND(E12=60,C12=3),'Subsidy &amp; Sales Price Limits'!$F$13,IF(AND(E12=60,C12&gt;=4),'Subsidy &amp; Sales Price Limits'!$G$13,IF(AND(E12=80,C12=0),'Subsidy &amp; Sales Price Limits'!$C$12,IF(AND(E12=80,C12=1),'Subsidy &amp; Sales Price Limits'!$D$12,IF(AND(E12=80,C12=2),'Subsidy &amp; Sales Price Limits'!$E$12,IF(AND(E12=80,C12=3),'Subsidy &amp; Sales Price Limits'!$F$12,IF(AND(E12=80,C12&gt;=4),'Subsidy &amp; Sales Price Limits'!$G$12,0)))))))))))))))</f>
        <v>0</v>
      </c>
      <c r="O12" s="107">
        <f>IF(C1="PAH","Not applicable",IF($G$12,$E$26/$G$12,0))</f>
        <v>0</v>
      </c>
      <c r="P12" s="107" t="str">
        <f>IF(C1="Recapture","Not applicable",IF($G$12,$E$26/$G$12,"0"))</f>
        <v>Not applicable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2:30" ht="15.75" customHeight="1" thickTop="1" thickBot="1" x14ac:dyDescent="0.3">
      <c r="B13" s="25"/>
      <c r="C13" s="25"/>
      <c r="D13" s="25"/>
      <c r="E13" s="25"/>
      <c r="F13" s="72" t="s">
        <v>98</v>
      </c>
      <c r="G13" s="93">
        <f>SUM(G3:G12)</f>
        <v>0</v>
      </c>
      <c r="H13" s="106">
        <f>(H3*$D3)+($D4*H4)+($D5*H5)+($D6*H6)+($D7*H7)+($D8*H8)+($D9*H9)+($D10*H10)+($D11*H11)+($D12*H12)</f>
        <v>0</v>
      </c>
      <c r="I13" s="106"/>
      <c r="J13" s="123"/>
      <c r="K13" s="89" t="s">
        <v>99</v>
      </c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pans="2:30" ht="15.75" customHeight="1" thickBot="1" x14ac:dyDescent="0.3">
      <c r="B14" s="33"/>
      <c r="C14" s="33"/>
      <c r="D14" s="33"/>
      <c r="E14" s="33"/>
      <c r="F14" s="108"/>
      <c r="G14" s="108"/>
      <c r="H14" s="108"/>
      <c r="I14" s="127"/>
      <c r="J14" s="68"/>
      <c r="K14" s="88" t="str">
        <f>IF('Project Budget'!E$74='Project Budget'!E$51,"Yes, is sufficient",IF('Project Budget'!E$74&lt;'Project Budget'!E$51,"Does not meet",IF('Project Budget'!E$74&gt;'Project Budget'!E$51,"Exceeds need","Error")))</f>
        <v>Yes, is sufficient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2:30" s="33" customFormat="1" ht="15.75" customHeight="1" thickTop="1" x14ac:dyDescent="0.25">
      <c r="F15" s="127"/>
      <c r="G15" s="127"/>
      <c r="H15" s="127"/>
      <c r="I15" s="68"/>
      <c r="J15" s="133"/>
    </row>
    <row r="16" spans="2:30" ht="52.5" x14ac:dyDescent="0.35">
      <c r="B16" s="81" t="s">
        <v>100</v>
      </c>
      <c r="C16" s="81" t="s">
        <v>101</v>
      </c>
      <c r="D16" s="81" t="s">
        <v>102</v>
      </c>
      <c r="E16" s="81" t="s">
        <v>103</v>
      </c>
      <c r="F16" s="81" t="s">
        <v>130</v>
      </c>
      <c r="G16" s="98" t="s">
        <v>118</v>
      </c>
      <c r="H16" s="98" t="s">
        <v>104</v>
      </c>
      <c r="I16" s="98" t="s">
        <v>120</v>
      </c>
      <c r="J16" s="200" t="s">
        <v>122</v>
      </c>
      <c r="K16" s="201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2:30" ht="15.75" customHeight="1" x14ac:dyDescent="0.25">
      <c r="B17" s="95">
        <f t="shared" ref="B17:B26" si="1">F3-H3</f>
        <v>0</v>
      </c>
      <c r="C17" s="95">
        <f>E17-D17</f>
        <v>0</v>
      </c>
      <c r="D17" s="79"/>
      <c r="E17" s="95">
        <f t="shared" ref="E17:E26" si="2">B17*D3</f>
        <v>0</v>
      </c>
      <c r="F17" s="80"/>
      <c r="G17" s="82">
        <f t="shared" ref="G17:G26" si="3">F17*D3</f>
        <v>0</v>
      </c>
      <c r="H17" s="95">
        <f t="shared" ref="H17:H26" si="4">IF(D3,((C17/D3)+F17),0)</f>
        <v>0</v>
      </c>
      <c r="I17" s="95">
        <f t="shared" ref="I17:I26" si="5">(C17)+(F17*D3)</f>
        <v>0</v>
      </c>
      <c r="J17" s="198"/>
      <c r="K17" s="199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2:30" ht="15.75" customHeight="1" x14ac:dyDescent="0.25">
      <c r="B18" s="95">
        <f t="shared" si="1"/>
        <v>0</v>
      </c>
      <c r="C18" s="95">
        <f t="shared" ref="C18:C26" si="6">E18-D18</f>
        <v>0</v>
      </c>
      <c r="D18" s="79"/>
      <c r="E18" s="95">
        <f t="shared" si="2"/>
        <v>0</v>
      </c>
      <c r="F18" s="80"/>
      <c r="G18" s="82">
        <f t="shared" si="3"/>
        <v>0</v>
      </c>
      <c r="H18" s="95">
        <f t="shared" si="4"/>
        <v>0</v>
      </c>
      <c r="I18" s="95">
        <f t="shared" si="5"/>
        <v>0</v>
      </c>
      <c r="J18" s="198"/>
      <c r="K18" s="199"/>
      <c r="L18" s="33"/>
      <c r="M18" s="33"/>
      <c r="N18" s="33"/>
      <c r="O18" s="33"/>
      <c r="P18" s="33"/>
    </row>
    <row r="19" spans="2:30" ht="15.75" customHeight="1" x14ac:dyDescent="0.25">
      <c r="B19" s="95">
        <f t="shared" si="1"/>
        <v>0</v>
      </c>
      <c r="C19" s="95">
        <f t="shared" si="6"/>
        <v>0</v>
      </c>
      <c r="D19" s="79"/>
      <c r="E19" s="95">
        <f t="shared" si="2"/>
        <v>0</v>
      </c>
      <c r="F19" s="80"/>
      <c r="G19" s="82">
        <f t="shared" si="3"/>
        <v>0</v>
      </c>
      <c r="H19" s="95">
        <f t="shared" si="4"/>
        <v>0</v>
      </c>
      <c r="I19" s="95">
        <f t="shared" si="5"/>
        <v>0</v>
      </c>
      <c r="J19" s="198"/>
      <c r="K19" s="199"/>
      <c r="L19" s="33"/>
      <c r="M19" s="33"/>
      <c r="N19" s="33"/>
      <c r="O19" s="33"/>
      <c r="P19" s="33"/>
    </row>
    <row r="20" spans="2:30" ht="15.75" customHeight="1" x14ac:dyDescent="0.25">
      <c r="B20" s="95">
        <f t="shared" si="1"/>
        <v>0</v>
      </c>
      <c r="C20" s="95">
        <f t="shared" si="6"/>
        <v>0</v>
      </c>
      <c r="D20" s="79"/>
      <c r="E20" s="95">
        <f t="shared" si="2"/>
        <v>0</v>
      </c>
      <c r="F20" s="80"/>
      <c r="G20" s="82">
        <f t="shared" si="3"/>
        <v>0</v>
      </c>
      <c r="H20" s="95">
        <f t="shared" si="4"/>
        <v>0</v>
      </c>
      <c r="I20" s="95">
        <f t="shared" si="5"/>
        <v>0</v>
      </c>
      <c r="J20" s="198"/>
      <c r="K20" s="199"/>
      <c r="L20" s="33"/>
      <c r="M20" s="33"/>
      <c r="N20" s="33"/>
      <c r="O20" s="33"/>
      <c r="P20" s="33"/>
    </row>
    <row r="21" spans="2:30" ht="15.75" customHeight="1" x14ac:dyDescent="0.25">
      <c r="B21" s="95">
        <f t="shared" si="1"/>
        <v>0</v>
      </c>
      <c r="C21" s="95">
        <f t="shared" si="6"/>
        <v>0</v>
      </c>
      <c r="D21" s="79"/>
      <c r="E21" s="95">
        <f t="shared" si="2"/>
        <v>0</v>
      </c>
      <c r="F21" s="80"/>
      <c r="G21" s="82">
        <f t="shared" si="3"/>
        <v>0</v>
      </c>
      <c r="H21" s="95">
        <f t="shared" si="4"/>
        <v>0</v>
      </c>
      <c r="I21" s="95">
        <f t="shared" si="5"/>
        <v>0</v>
      </c>
      <c r="J21" s="198"/>
      <c r="K21" s="199"/>
      <c r="L21" s="33"/>
      <c r="M21" s="33"/>
      <c r="N21" s="33"/>
      <c r="O21" s="33"/>
      <c r="P21" s="33"/>
    </row>
    <row r="22" spans="2:30" ht="15.75" customHeight="1" x14ac:dyDescent="0.25">
      <c r="B22" s="95">
        <f t="shared" si="1"/>
        <v>0</v>
      </c>
      <c r="C22" s="95">
        <f t="shared" si="6"/>
        <v>0</v>
      </c>
      <c r="D22" s="79"/>
      <c r="E22" s="95">
        <f t="shared" si="2"/>
        <v>0</v>
      </c>
      <c r="F22" s="80"/>
      <c r="G22" s="82">
        <f t="shared" si="3"/>
        <v>0</v>
      </c>
      <c r="H22" s="95">
        <f t="shared" si="4"/>
        <v>0</v>
      </c>
      <c r="I22" s="95">
        <f t="shared" si="5"/>
        <v>0</v>
      </c>
      <c r="J22" s="198"/>
      <c r="K22" s="199"/>
      <c r="L22" s="33"/>
      <c r="M22" s="33"/>
      <c r="N22" s="33"/>
      <c r="O22" s="33"/>
      <c r="P22" s="33"/>
    </row>
    <row r="23" spans="2:30" ht="15.75" customHeight="1" x14ac:dyDescent="0.25">
      <c r="B23" s="95">
        <f t="shared" si="1"/>
        <v>0</v>
      </c>
      <c r="C23" s="95">
        <f t="shared" si="6"/>
        <v>0</v>
      </c>
      <c r="D23" s="79"/>
      <c r="E23" s="95">
        <f t="shared" si="2"/>
        <v>0</v>
      </c>
      <c r="F23" s="80"/>
      <c r="G23" s="82">
        <f t="shared" si="3"/>
        <v>0</v>
      </c>
      <c r="H23" s="95">
        <f t="shared" si="4"/>
        <v>0</v>
      </c>
      <c r="I23" s="95">
        <f t="shared" si="5"/>
        <v>0</v>
      </c>
      <c r="J23" s="198"/>
      <c r="K23" s="199"/>
      <c r="L23" s="33"/>
      <c r="M23" s="33"/>
      <c r="N23" s="33"/>
      <c r="O23" s="33"/>
      <c r="P23" s="33"/>
    </row>
    <row r="24" spans="2:30" ht="15.75" customHeight="1" x14ac:dyDescent="0.25">
      <c r="B24" s="95">
        <f t="shared" si="1"/>
        <v>0</v>
      </c>
      <c r="C24" s="95">
        <f t="shared" si="6"/>
        <v>0</v>
      </c>
      <c r="D24" s="79"/>
      <c r="E24" s="95">
        <f t="shared" si="2"/>
        <v>0</v>
      </c>
      <c r="F24" s="80"/>
      <c r="G24" s="82">
        <f t="shared" si="3"/>
        <v>0</v>
      </c>
      <c r="H24" s="95">
        <f t="shared" si="4"/>
        <v>0</v>
      </c>
      <c r="I24" s="95">
        <f t="shared" si="5"/>
        <v>0</v>
      </c>
      <c r="J24" s="198"/>
      <c r="K24" s="199"/>
      <c r="L24" s="33"/>
      <c r="M24" s="33"/>
      <c r="N24" s="33"/>
      <c r="O24" s="33"/>
      <c r="P24" s="33"/>
    </row>
    <row r="25" spans="2:30" ht="15.75" customHeight="1" x14ac:dyDescent="0.25">
      <c r="B25" s="95">
        <f t="shared" si="1"/>
        <v>0</v>
      </c>
      <c r="C25" s="95">
        <f t="shared" si="6"/>
        <v>0</v>
      </c>
      <c r="D25" s="79"/>
      <c r="E25" s="95">
        <f t="shared" si="2"/>
        <v>0</v>
      </c>
      <c r="F25" s="80"/>
      <c r="G25" s="82">
        <f t="shared" si="3"/>
        <v>0</v>
      </c>
      <c r="H25" s="95">
        <f t="shared" si="4"/>
        <v>0</v>
      </c>
      <c r="I25" s="95">
        <f t="shared" si="5"/>
        <v>0</v>
      </c>
      <c r="J25" s="198"/>
      <c r="K25" s="199"/>
      <c r="L25" s="33"/>
      <c r="M25" s="33"/>
      <c r="N25" s="33"/>
      <c r="O25" s="33"/>
      <c r="P25" s="33"/>
    </row>
    <row r="26" spans="2:30" ht="15.75" customHeight="1" thickBot="1" x14ac:dyDescent="0.3">
      <c r="B26" s="96">
        <f t="shared" si="1"/>
        <v>0</v>
      </c>
      <c r="C26" s="95">
        <f t="shared" si="6"/>
        <v>0</v>
      </c>
      <c r="D26" s="79"/>
      <c r="E26" s="96">
        <f t="shared" si="2"/>
        <v>0</v>
      </c>
      <c r="F26" s="80"/>
      <c r="G26" s="82">
        <f t="shared" si="3"/>
        <v>0</v>
      </c>
      <c r="H26" s="95">
        <f t="shared" si="4"/>
        <v>0</v>
      </c>
      <c r="I26" s="95">
        <f t="shared" si="5"/>
        <v>0</v>
      </c>
      <c r="J26" s="198"/>
      <c r="K26" s="199"/>
      <c r="L26" s="33"/>
      <c r="M26" s="33"/>
      <c r="N26" s="33"/>
      <c r="O26" s="33"/>
      <c r="P26" s="33"/>
    </row>
    <row r="27" spans="2:30" ht="15.75" customHeight="1" thickBot="1" x14ac:dyDescent="0.3">
      <c r="B27" s="33"/>
      <c r="C27" s="124" t="s">
        <v>98</v>
      </c>
      <c r="D27" s="125"/>
      <c r="E27" s="97">
        <f>SUM(E17:E26)</f>
        <v>0</v>
      </c>
      <c r="F27" s="126"/>
      <c r="G27" s="97">
        <f>SUM(G17:G26)</f>
        <v>0</v>
      </c>
      <c r="H27" s="97">
        <f>SUM(H17:H26)</f>
        <v>0</v>
      </c>
      <c r="I27" s="99">
        <f>SUM(I17:I26)</f>
        <v>0</v>
      </c>
      <c r="J27" s="70"/>
      <c r="K27" s="33"/>
      <c r="L27" s="33"/>
      <c r="M27" s="33"/>
      <c r="N27" s="33"/>
      <c r="O27" s="33"/>
      <c r="P27" s="33"/>
    </row>
    <row r="28" spans="2:30" ht="15.75" customHeight="1" x14ac:dyDescent="0.25">
      <c r="B28" s="33"/>
      <c r="C28" s="33"/>
      <c r="D28" s="33"/>
      <c r="E28" s="33"/>
      <c r="F28" s="75" t="s">
        <v>105</v>
      </c>
      <c r="G28" s="100"/>
      <c r="H28" s="100"/>
      <c r="J28" s="33"/>
      <c r="K28" s="33"/>
      <c r="L28" s="33"/>
      <c r="M28" s="33"/>
      <c r="N28" s="33"/>
      <c r="O28" s="33"/>
    </row>
    <row r="29" spans="2:30" ht="21" x14ac:dyDescent="0.35">
      <c r="B29" s="33"/>
      <c r="C29" s="33"/>
      <c r="D29" s="33"/>
      <c r="E29" s="33"/>
      <c r="F29" s="75" t="s">
        <v>106</v>
      </c>
      <c r="G29" s="33"/>
      <c r="H29" s="33"/>
      <c r="J29" s="33"/>
      <c r="K29" s="33"/>
      <c r="L29" s="33"/>
      <c r="M29" s="33"/>
      <c r="N29" s="33"/>
      <c r="O29" s="33"/>
    </row>
    <row r="30" spans="2:30" ht="21" x14ac:dyDescent="0.35">
      <c r="B30" s="33"/>
      <c r="C30" s="33"/>
      <c r="D30" s="33"/>
      <c r="E30" s="33"/>
      <c r="F30" s="32" t="s">
        <v>119</v>
      </c>
      <c r="G30" s="33"/>
      <c r="H30" s="33"/>
      <c r="J30" s="33"/>
      <c r="K30" s="33"/>
      <c r="L30" s="33"/>
      <c r="M30" s="33"/>
      <c r="N30" s="33"/>
      <c r="O30" s="33"/>
    </row>
    <row r="31" spans="2:30" ht="15.75" customHeight="1" x14ac:dyDescent="0.35">
      <c r="B31" s="33"/>
      <c r="C31" s="33"/>
      <c r="D31" s="33"/>
      <c r="E31" s="33"/>
      <c r="F31" s="132" t="s">
        <v>121</v>
      </c>
      <c r="G31" s="33"/>
      <c r="H31" s="33"/>
      <c r="J31" s="33"/>
      <c r="K31" s="33"/>
      <c r="L31" s="33"/>
      <c r="M31" s="33"/>
      <c r="N31" s="33"/>
      <c r="O31" s="33"/>
    </row>
    <row r="32" spans="2:30" ht="15.75" customHeight="1" x14ac:dyDescent="0.25">
      <c r="B32" s="33"/>
      <c r="C32" s="33"/>
      <c r="D32" s="33"/>
      <c r="E32" s="33"/>
      <c r="F32" s="33"/>
      <c r="G32" s="33"/>
      <c r="H32" s="33"/>
      <c r="J32" s="33"/>
      <c r="K32" s="33"/>
      <c r="L32" s="33"/>
      <c r="M32" s="33"/>
      <c r="N32" s="33"/>
      <c r="O32" s="33"/>
    </row>
    <row r="33" spans="2:15" ht="15.75" customHeight="1" x14ac:dyDescent="0.25">
      <c r="B33" s="33"/>
      <c r="C33" s="33"/>
      <c r="D33" s="33"/>
      <c r="E33" s="33"/>
      <c r="F33" s="33"/>
      <c r="G33" s="33"/>
      <c r="H33" s="33"/>
      <c r="J33" s="33"/>
      <c r="K33" s="33"/>
      <c r="L33" s="33"/>
      <c r="M33" s="33"/>
      <c r="N33" s="33"/>
      <c r="O33" s="33"/>
    </row>
    <row r="34" spans="2:15" ht="15.75" customHeight="1" x14ac:dyDescent="0.25">
      <c r="G34" s="33"/>
      <c r="H34" s="33"/>
      <c r="J34" s="33"/>
      <c r="K34" s="33"/>
      <c r="L34" s="33"/>
      <c r="M34" s="33"/>
      <c r="N34" s="33"/>
      <c r="O34" s="33"/>
    </row>
    <row r="35" spans="2:15" ht="15.75" customHeight="1" x14ac:dyDescent="0.25">
      <c r="G35" s="32"/>
      <c r="H35" s="32"/>
      <c r="I35" s="71"/>
      <c r="J35" s="33"/>
      <c r="K35" s="33"/>
      <c r="L35" s="33"/>
      <c r="M35" s="33"/>
      <c r="N35" s="33"/>
      <c r="O35" s="33"/>
    </row>
    <row r="36" spans="2:15" ht="15.75" customHeight="1" x14ac:dyDescent="0.25">
      <c r="G36" s="33"/>
      <c r="H36" s="33"/>
      <c r="J36" s="33"/>
      <c r="K36" s="33"/>
      <c r="L36" s="33"/>
      <c r="M36" s="33"/>
      <c r="N36" s="33"/>
      <c r="O36" s="33"/>
    </row>
    <row r="37" spans="2:15" ht="15.75" customHeight="1" x14ac:dyDescent="0.25">
      <c r="G37" s="33"/>
      <c r="H37" s="33"/>
      <c r="J37" s="33"/>
      <c r="K37" s="33"/>
      <c r="L37" s="33"/>
      <c r="M37" s="33"/>
      <c r="N37" s="33"/>
      <c r="O37" s="33"/>
    </row>
    <row r="38" spans="2:15" ht="15.75" customHeight="1" x14ac:dyDescent="0.25">
      <c r="G38" s="33"/>
      <c r="H38" s="33"/>
      <c r="J38" s="33"/>
      <c r="K38" s="33"/>
      <c r="L38" s="33"/>
      <c r="M38" s="33"/>
      <c r="N38" s="33"/>
      <c r="O38" s="33"/>
    </row>
    <row r="39" spans="2:15" ht="15.75" customHeight="1" x14ac:dyDescent="0.25">
      <c r="G39" s="33"/>
      <c r="H39" s="33"/>
      <c r="J39" s="33"/>
      <c r="K39" s="33"/>
      <c r="L39" s="33"/>
      <c r="M39" s="33"/>
      <c r="N39" s="33"/>
      <c r="O39" s="33"/>
    </row>
    <row r="40" spans="2:15" ht="15.75" customHeight="1" x14ac:dyDescent="0.25">
      <c r="G40" s="33"/>
      <c r="H40" s="33"/>
      <c r="J40" s="33"/>
      <c r="K40" s="33"/>
      <c r="L40" s="33"/>
      <c r="M40" s="33"/>
      <c r="N40" s="33"/>
      <c r="O40" s="33"/>
    </row>
    <row r="41" spans="2:15" ht="15.75" customHeight="1" x14ac:dyDescent="0.25">
      <c r="G41" s="33"/>
      <c r="H41" s="33"/>
      <c r="J41" s="33"/>
      <c r="K41" s="33"/>
      <c r="L41" s="33"/>
      <c r="M41" s="33"/>
      <c r="N41" s="33"/>
      <c r="O41" s="33"/>
    </row>
    <row r="42" spans="2:15" ht="15.75" customHeight="1" x14ac:dyDescent="0.25">
      <c r="G42" s="33"/>
      <c r="H42" s="33"/>
      <c r="J42" s="33"/>
      <c r="K42" s="33"/>
      <c r="L42" s="33"/>
      <c r="M42" s="33"/>
      <c r="N42" s="33"/>
      <c r="O42" s="33"/>
    </row>
    <row r="43" spans="2:15" ht="15.75" customHeight="1" x14ac:dyDescent="0.25">
      <c r="G43" s="33"/>
      <c r="H43" s="33"/>
      <c r="J43" s="33"/>
      <c r="K43" s="33"/>
      <c r="L43" s="33"/>
      <c r="M43" s="33"/>
      <c r="N43" s="33"/>
      <c r="O43" s="33"/>
    </row>
    <row r="44" spans="2:15" ht="15.75" customHeight="1" x14ac:dyDescent="0.25">
      <c r="G44" s="33"/>
      <c r="H44" s="33"/>
      <c r="J44" s="33"/>
      <c r="K44" s="33"/>
      <c r="L44" s="33"/>
      <c r="M44" s="33"/>
      <c r="N44" s="33"/>
      <c r="O44" s="33"/>
    </row>
    <row r="45" spans="2:15" ht="15.75" customHeight="1" x14ac:dyDescent="0.25">
      <c r="G45" s="33"/>
      <c r="H45" s="33"/>
      <c r="J45" s="33"/>
      <c r="K45" s="33"/>
      <c r="L45" s="33"/>
      <c r="M45" s="33"/>
      <c r="N45" s="33"/>
      <c r="O45" s="33"/>
    </row>
    <row r="46" spans="2:15" ht="15.75" customHeight="1" x14ac:dyDescent="0.25">
      <c r="G46" s="33"/>
      <c r="H46" s="33"/>
      <c r="J46" s="33"/>
      <c r="K46" s="33"/>
      <c r="L46" s="33"/>
      <c r="M46" s="33"/>
      <c r="N46" s="33"/>
      <c r="O46" s="33"/>
    </row>
    <row r="47" spans="2:15" ht="15.75" customHeight="1" x14ac:dyDescent="0.25">
      <c r="G47" s="33"/>
      <c r="H47" s="33"/>
      <c r="J47" s="33"/>
      <c r="K47" s="33"/>
      <c r="L47" s="33"/>
      <c r="M47" s="33"/>
      <c r="N47" s="33"/>
      <c r="O47" s="33"/>
    </row>
    <row r="48" spans="2:15" ht="15.75" customHeight="1" x14ac:dyDescent="0.25">
      <c r="G48" s="33"/>
      <c r="H48" s="33"/>
      <c r="J48" s="33"/>
      <c r="K48" s="33"/>
      <c r="L48" s="33"/>
      <c r="M48" s="33"/>
      <c r="N48" s="33"/>
      <c r="O48" s="33"/>
    </row>
    <row r="49" spans="7:15" ht="15.75" customHeight="1" x14ac:dyDescent="0.25">
      <c r="G49" s="33"/>
      <c r="H49" s="33"/>
      <c r="J49" s="33"/>
      <c r="K49" s="33"/>
      <c r="L49" s="33"/>
      <c r="M49" s="33"/>
      <c r="N49" s="33"/>
      <c r="O49" s="33"/>
    </row>
    <row r="50" spans="7:15" ht="15.75" customHeight="1" x14ac:dyDescent="0.25"/>
    <row r="51" spans="7:15" ht="15.75" customHeight="1" x14ac:dyDescent="0.25"/>
    <row r="52" spans="7:15" ht="15.75" customHeight="1" x14ac:dyDescent="0.25"/>
    <row r="53" spans="7:15" ht="15.75" customHeight="1" x14ac:dyDescent="0.25"/>
    <row r="54" spans="7:15" ht="15.75" customHeight="1" x14ac:dyDescent="0.25"/>
    <row r="55" spans="7:15" ht="15.75" customHeight="1" x14ac:dyDescent="0.25"/>
    <row r="56" spans="7:15" ht="15.75" customHeight="1" x14ac:dyDescent="0.25"/>
    <row r="57" spans="7:15" ht="15.75" customHeight="1" x14ac:dyDescent="0.25"/>
    <row r="58" spans="7:15" ht="15.75" customHeight="1" x14ac:dyDescent="0.25"/>
    <row r="59" spans="7:15" ht="15.75" customHeight="1" x14ac:dyDescent="0.25"/>
    <row r="60" spans="7:15" ht="15.75" customHeight="1" x14ac:dyDescent="0.25"/>
    <row r="61" spans="7:15" ht="15.75" customHeight="1" x14ac:dyDescent="0.25"/>
    <row r="62" spans="7:15" ht="15.75" customHeight="1" x14ac:dyDescent="0.25"/>
    <row r="63" spans="7:15" ht="15.75" customHeight="1" x14ac:dyDescent="0.25"/>
    <row r="64" spans="7:1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7NbouRrqUXjIje/BpP1jxQCwzKH/YebNzYVNiZMjfC+y3ns4hOJHVjY5lWhGrlsByKG0UtVD4btThnLhnYuluA==" saltValue="yEDXk+sUbCn61jU6HLYPlQ==" spinCount="100000" sheet="1" formatColumns="0" formatRows="0"/>
  <mergeCells count="11">
    <mergeCell ref="J21:K21"/>
    <mergeCell ref="J16:K16"/>
    <mergeCell ref="J17:K17"/>
    <mergeCell ref="J18:K18"/>
    <mergeCell ref="J19:K19"/>
    <mergeCell ref="J20:K20"/>
    <mergeCell ref="J22:K22"/>
    <mergeCell ref="J23:K23"/>
    <mergeCell ref="J24:K24"/>
    <mergeCell ref="J25:K25"/>
    <mergeCell ref="J26:K26"/>
  </mergeCells>
  <conditionalFormatting sqref="K4">
    <cfRule type="containsText" dxfId="16" priority="47" operator="containsText" text="No">
      <formula>NOT(ISERROR(SEARCH("No",K4)))</formula>
    </cfRule>
    <cfRule type="containsText" dxfId="15" priority="48" operator="containsText" text="Yes">
      <formula>NOT(ISERROR(SEARCH("Yes",K4)))</formula>
    </cfRule>
  </conditionalFormatting>
  <conditionalFormatting sqref="K10">
    <cfRule type="containsText" dxfId="14" priority="45" operator="containsText" text="No">
      <formula>NOT(ISERROR(SEARCH("No",K10)))</formula>
    </cfRule>
    <cfRule type="containsText" dxfId="13" priority="46" operator="containsText" text="Yes">
      <formula>NOT(ISERROR(SEARCH("Yes",K10)))</formula>
    </cfRule>
  </conditionalFormatting>
  <conditionalFormatting sqref="K6">
    <cfRule type="containsText" dxfId="12" priority="18" operator="containsText" text="Not applicable">
      <formula>NOT(ISERROR(SEARCH("Not applicable",K6)))</formula>
    </cfRule>
    <cfRule type="containsText" dxfId="11" priority="20" operator="containsText" text="No">
      <formula>NOT(ISERROR(SEARCH("No",K6)))</formula>
    </cfRule>
    <cfRule type="containsText" dxfId="10" priority="34" operator="containsText" text="Yes">
      <formula>NOT(ISERROR(SEARCH("Yes",K6)))</formula>
    </cfRule>
  </conditionalFormatting>
  <conditionalFormatting sqref="O3:P12">
    <cfRule type="expression" dxfId="9" priority="60">
      <formula>AND(#REF!="Recapture",$O3&gt;15%)</formula>
    </cfRule>
    <cfRule type="expression" dxfId="8" priority="61">
      <formula>AND(#REF!="PAH",$O3&lt;20%)</formula>
    </cfRule>
    <cfRule type="expression" dxfId="7" priority="62">
      <formula>AND(#REF!="Recapture",$O3&lt;15%)</formula>
    </cfRule>
    <cfRule type="expression" dxfId="6" priority="63">
      <formula>AND(#REF!="PAH",$O3&gt;19.9999999%)</formula>
    </cfRule>
  </conditionalFormatting>
  <conditionalFormatting sqref="K8">
    <cfRule type="containsText" dxfId="5" priority="17" operator="containsText" text="does not">
      <formula>NOT(ISERROR(SEARCH("does not",K8)))</formula>
    </cfRule>
    <cfRule type="containsText" dxfId="4" priority="19" operator="containsText" text="Not applicable">
      <formula>NOT(ISERROR(SEARCH("Not applicable",K8)))</formula>
    </cfRule>
    <cfRule type="containsText" dxfId="3" priority="32" operator="containsText" text="Yes">
      <formula>NOT(ISERROR(SEARCH("Yes",K8)))</formula>
    </cfRule>
  </conditionalFormatting>
  <conditionalFormatting sqref="K12 J15 K14">
    <cfRule type="containsText" dxfId="2" priority="29" operator="containsText" text="Exceeds">
      <formula>NOT(ISERROR(SEARCH("Exceeds",J12)))</formula>
    </cfRule>
    <cfRule type="containsText" dxfId="1" priority="30" operator="containsText" text="sufficient">
      <formula>NOT(ISERROR(SEARCH("sufficient",J12)))</formula>
    </cfRule>
    <cfRule type="containsText" dxfId="0" priority="31" operator="containsText" text="Not">
      <formula>NOT(ISERROR(SEARCH("Not",J12)))</formula>
    </cfRule>
  </conditionalFormatting>
  <dataValidations count="2">
    <dataValidation type="list" allowBlank="1" showInputMessage="1" showErrorMessage="1" sqref="E3:E12" xr:uid="{29C6B149-3396-467B-95AA-E94DE7E0ABC6}">
      <formula1>$AC$2:$AC$4</formula1>
    </dataValidation>
    <dataValidation type="list" allowBlank="1" showInputMessage="1" showErrorMessage="1" sqref="C1" xr:uid="{AF686AAF-6651-44A1-8724-6638DF613A58}">
      <formula1>$AD$2:$AD$3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C870B-CBB1-4D2B-9FAC-B43DC0440F22}">
  <dimension ref="A1:J14"/>
  <sheetViews>
    <sheetView workbookViewId="0">
      <selection activeCell="B36" sqref="B36"/>
    </sheetView>
  </sheetViews>
  <sheetFormatPr defaultRowHeight="15.75" x14ac:dyDescent="0.25"/>
  <cols>
    <col min="2" max="2" width="22.875" bestFit="1" customWidth="1"/>
    <col min="3" max="10" width="9.625" bestFit="1" customWidth="1"/>
  </cols>
  <sheetData>
    <row r="1" spans="1:10" x14ac:dyDescent="0.25">
      <c r="A1" s="60" t="s">
        <v>107</v>
      </c>
      <c r="B1" s="60"/>
      <c r="C1" s="60">
        <v>1</v>
      </c>
      <c r="D1" s="60">
        <v>2</v>
      </c>
      <c r="E1" s="60">
        <v>3</v>
      </c>
      <c r="F1" s="60">
        <v>4</v>
      </c>
      <c r="G1" s="60">
        <v>5</v>
      </c>
      <c r="H1" s="60">
        <v>6</v>
      </c>
      <c r="I1" s="60">
        <v>7</v>
      </c>
      <c r="J1" s="60">
        <v>8</v>
      </c>
    </row>
    <row r="2" spans="1:10" x14ac:dyDescent="0.25">
      <c r="A2" s="60"/>
      <c r="B2" s="60" t="s">
        <v>108</v>
      </c>
      <c r="C2" s="59">
        <v>66300</v>
      </c>
      <c r="D2" s="59">
        <v>75750</v>
      </c>
      <c r="E2" s="59">
        <v>85200</v>
      </c>
      <c r="F2" s="59">
        <v>94650</v>
      </c>
      <c r="G2" s="59">
        <v>102250</v>
      </c>
      <c r="H2" s="59">
        <v>109800</v>
      </c>
      <c r="I2" s="59">
        <v>117400</v>
      </c>
      <c r="J2" s="59">
        <v>124950</v>
      </c>
    </row>
    <row r="3" spans="1:10" x14ac:dyDescent="0.25">
      <c r="A3" s="60"/>
      <c r="B3" s="60" t="s">
        <v>109</v>
      </c>
      <c r="C3" s="59">
        <v>52450</v>
      </c>
      <c r="D3" s="59">
        <v>59950</v>
      </c>
      <c r="E3" s="59">
        <v>67450</v>
      </c>
      <c r="F3" s="59">
        <v>74950</v>
      </c>
      <c r="G3" s="59">
        <v>80950</v>
      </c>
      <c r="H3" s="59">
        <v>86950</v>
      </c>
      <c r="I3" s="59">
        <v>92950</v>
      </c>
      <c r="J3" s="59">
        <v>98900</v>
      </c>
    </row>
    <row r="4" spans="1:10" x14ac:dyDescent="0.25">
      <c r="A4" s="60"/>
      <c r="B4" s="60" t="s">
        <v>110</v>
      </c>
      <c r="C4" s="59">
        <v>34950</v>
      </c>
      <c r="D4" s="59">
        <v>39950</v>
      </c>
      <c r="E4" s="59">
        <v>44950</v>
      </c>
      <c r="F4" s="59">
        <v>49950</v>
      </c>
      <c r="G4" s="59">
        <v>53950</v>
      </c>
      <c r="H4" s="59">
        <v>57950</v>
      </c>
      <c r="I4" s="59">
        <v>61950</v>
      </c>
      <c r="J4" s="59">
        <v>65950</v>
      </c>
    </row>
    <row r="5" spans="1:10" x14ac:dyDescent="0.25">
      <c r="A5" s="60"/>
      <c r="B5" s="60"/>
      <c r="C5" s="33"/>
      <c r="D5" s="33"/>
      <c r="E5" s="33"/>
      <c r="F5" s="33"/>
      <c r="G5" s="33"/>
      <c r="H5" s="33"/>
      <c r="I5" s="33"/>
      <c r="J5" s="33"/>
    </row>
    <row r="6" spans="1:10" x14ac:dyDescent="0.25">
      <c r="A6" s="60" t="s">
        <v>111</v>
      </c>
      <c r="B6" s="60"/>
      <c r="C6" s="60" t="s">
        <v>112</v>
      </c>
      <c r="D6" s="60">
        <v>1</v>
      </c>
      <c r="E6" s="60">
        <v>2</v>
      </c>
      <c r="F6" s="60">
        <v>3</v>
      </c>
      <c r="G6" s="74" t="s">
        <v>113</v>
      </c>
      <c r="H6" s="33"/>
      <c r="I6" s="33"/>
      <c r="J6" s="33"/>
    </row>
    <row r="7" spans="1:10" x14ac:dyDescent="0.25">
      <c r="A7" s="60"/>
      <c r="B7" s="60" t="s">
        <v>114</v>
      </c>
      <c r="C7" s="59">
        <v>177500</v>
      </c>
      <c r="D7" s="59">
        <v>202000</v>
      </c>
      <c r="E7" s="59">
        <v>228000</v>
      </c>
      <c r="F7" s="59">
        <v>253500</v>
      </c>
      <c r="G7" s="59">
        <v>271500</v>
      </c>
      <c r="H7" s="33"/>
      <c r="I7" s="33"/>
      <c r="J7" s="33"/>
    </row>
    <row r="8" spans="1:10" x14ac:dyDescent="0.25">
      <c r="A8" s="60"/>
      <c r="B8" s="60" t="s">
        <v>115</v>
      </c>
      <c r="C8" s="59">
        <v>121500</v>
      </c>
      <c r="D8" s="59">
        <v>138000</v>
      </c>
      <c r="E8" s="59">
        <v>156000</v>
      </c>
      <c r="F8" s="59">
        <v>173500</v>
      </c>
      <c r="G8" s="59">
        <v>185000</v>
      </c>
      <c r="H8" s="33"/>
      <c r="I8" s="33"/>
      <c r="J8" s="33"/>
    </row>
    <row r="9" spans="1:10" x14ac:dyDescent="0.25">
      <c r="A9" s="60"/>
      <c r="B9" s="60" t="s">
        <v>116</v>
      </c>
      <c r="C9" s="59">
        <v>65500</v>
      </c>
      <c r="D9" s="59">
        <v>74000</v>
      </c>
      <c r="E9" s="59">
        <v>84000</v>
      </c>
      <c r="F9" s="59">
        <v>93500</v>
      </c>
      <c r="G9" s="59">
        <v>98500</v>
      </c>
      <c r="H9" s="33"/>
      <c r="I9" s="33"/>
      <c r="J9" s="33"/>
    </row>
    <row r="10" spans="1:10" x14ac:dyDescent="0.25">
      <c r="A10" s="60"/>
      <c r="B10" s="60"/>
      <c r="C10" s="33"/>
      <c r="D10" s="33"/>
      <c r="E10" s="33"/>
      <c r="F10" s="33"/>
      <c r="G10" s="33"/>
      <c r="H10" s="33"/>
      <c r="I10" s="33"/>
      <c r="J10" s="33"/>
    </row>
    <row r="11" spans="1:10" x14ac:dyDescent="0.25">
      <c r="A11" s="60" t="s">
        <v>117</v>
      </c>
      <c r="B11" s="60"/>
      <c r="C11" s="60" t="s">
        <v>112</v>
      </c>
      <c r="D11" s="60">
        <v>1</v>
      </c>
      <c r="E11" s="60">
        <v>2</v>
      </c>
      <c r="F11" s="60">
        <v>3</v>
      </c>
      <c r="G11" s="74" t="s">
        <v>113</v>
      </c>
      <c r="H11" s="33"/>
      <c r="I11" s="33"/>
      <c r="J11" s="33"/>
    </row>
    <row r="12" spans="1:10" x14ac:dyDescent="0.25">
      <c r="A12" s="60"/>
      <c r="B12" s="60" t="s">
        <v>114</v>
      </c>
      <c r="C12" s="59">
        <v>120000</v>
      </c>
      <c r="D12" s="59">
        <v>165000</v>
      </c>
      <c r="E12" s="59">
        <v>185000</v>
      </c>
      <c r="F12" s="59">
        <v>205000</v>
      </c>
      <c r="G12" s="59">
        <v>280000</v>
      </c>
      <c r="H12" s="33"/>
      <c r="I12" s="33"/>
      <c r="J12" s="33"/>
    </row>
    <row r="13" spans="1:10" x14ac:dyDescent="0.25">
      <c r="A13" s="60"/>
      <c r="B13" s="60" t="s">
        <v>115</v>
      </c>
      <c r="C13" s="59">
        <v>180000</v>
      </c>
      <c r="D13" s="59">
        <v>230000</v>
      </c>
      <c r="E13" s="59">
        <v>260000</v>
      </c>
      <c r="F13" s="59">
        <v>285000</v>
      </c>
      <c r="G13" s="59">
        <v>365000</v>
      </c>
      <c r="H13" s="33"/>
      <c r="I13" s="33"/>
      <c r="J13" s="33"/>
    </row>
    <row r="14" spans="1:10" x14ac:dyDescent="0.25">
      <c r="A14" s="60"/>
      <c r="B14" s="60" t="s">
        <v>116</v>
      </c>
      <c r="C14" s="59">
        <v>235000</v>
      </c>
      <c r="D14" s="59">
        <v>295000</v>
      </c>
      <c r="E14" s="59">
        <v>330000</v>
      </c>
      <c r="F14" s="59">
        <v>365000</v>
      </c>
      <c r="G14" s="59">
        <v>455000</v>
      </c>
      <c r="H14" s="33"/>
      <c r="I14" s="33"/>
      <c r="J14" s="33"/>
    </row>
  </sheetData>
  <sheetProtection algorithmName="SHA-512" hashValue="gF2jaKv4RXXjabYz0Dn5nkjdlUp/9H9pxPQ4DRQNRmIe2k3CuTU0N+H6E4fROXGhinD0ER2ALTVqTJ2Ph3CAcA==" saltValue="eQNPIXwZcVyUOSAxdN+bAA==" spinCount="100000" sheet="1" objects="1" scenarios="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79397F8314469AAFC9A0CF72FCBE" ma:contentTypeVersion="7" ma:contentTypeDescription="Create a new document." ma:contentTypeScope="" ma:versionID="586116cf165c67e19b1a6ce3a1229b43">
  <xsd:schema xmlns:xsd="http://www.w3.org/2001/XMLSchema" xmlns:xs="http://www.w3.org/2001/XMLSchema" xmlns:p="http://schemas.microsoft.com/office/2006/metadata/properties" xmlns:ns2="978b5c6f-b803-4cc7-ab28-04a5b3bd1ad4" xmlns:ns3="4c89a0f7-495f-4d3a-9efc-5c7753651574" targetNamespace="http://schemas.microsoft.com/office/2006/metadata/properties" ma:root="true" ma:fieldsID="6aa81ae9eb7a46c6fc32a1c0ea04f73e" ns2:_="" ns3:_="">
    <xsd:import namespace="978b5c6f-b803-4cc7-ab28-04a5b3bd1ad4"/>
    <xsd:import namespace="4c89a0f7-495f-4d3a-9efc-5c7753651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5c6f-b803-4cc7-ab28-04a5b3bd1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9a0f7-495f-4d3a-9efc-5c7753651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AC8123-B32D-417F-AF0E-04F20864F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8b5c6f-b803-4cc7-ab28-04a5b3bd1ad4"/>
    <ds:schemaRef ds:uri="4c89a0f7-495f-4d3a-9efc-5c7753651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08DF3C-E026-4FD4-8492-8B9C836E1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C9B0F7-3709-4998-B207-AD5F24E7CA6C}">
  <ds:schemaRefs>
    <ds:schemaRef ds:uri="http://purl.org/dc/dcmitype/"/>
    <ds:schemaRef ds:uri="http://purl.org/dc/elements/1.1/"/>
    <ds:schemaRef ds:uri="http://schemas.microsoft.com/office/2006/documentManagement/types"/>
    <ds:schemaRef ds:uri="978b5c6f-b803-4cc7-ab28-04a5b3bd1ad4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4c89a0f7-495f-4d3a-9efc-5c775365157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Budget</vt:lpstr>
      <vt:lpstr>Ownership</vt:lpstr>
      <vt:lpstr>Subsidy &amp; Sales Price Limits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Kimball, Roxanne</dc:creator>
  <cp:keywords/>
  <dc:description/>
  <cp:lastModifiedBy>Knase, Kevin</cp:lastModifiedBy>
  <cp:revision/>
  <dcterms:created xsi:type="dcterms:W3CDTF">2015-03-04T17:57:03Z</dcterms:created>
  <dcterms:modified xsi:type="dcterms:W3CDTF">2024-03-11T21:57:14Z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0x010100B99479397F8314469AAFC9A0CF72FCBE</vt:lpwstr>
  </property>
</Properties>
</file>